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515" windowHeight="7140" activeTab="0"/>
  </bookViews>
  <sheets>
    <sheet name="FO-DGOP_DSU-25" sheetId="1" r:id="rId1"/>
  </sheets>
  <externalReferences>
    <externalReference r:id="rId4"/>
  </externalReferences>
  <definedNames>
    <definedName name="_xlnm.Print_Area" localSheetId="0">'FO-DGOP_DSU-25'!$A$1:$P$104</definedName>
    <definedName name="_xlnm.Print_Titles" localSheetId="0">'FO-DGOP_DSU-25'!$1:$11</definedName>
  </definedNames>
  <calcPr fullCalcOnLoad="1"/>
</workbook>
</file>

<file path=xl/comments1.xml><?xml version="1.0" encoding="utf-8"?>
<comments xmlns="http://schemas.openxmlformats.org/spreadsheetml/2006/main">
  <authors>
    <author>Nahat Deyanira Delgado Jauregui</author>
  </authors>
  <commentList>
    <comment ref="H11" authorId="0">
      <text>
        <r>
          <rPr>
            <b/>
            <sz val="9"/>
            <rFont val="Tahoma"/>
            <family val="2"/>
          </rPr>
          <t>Atención:</t>
        </r>
        <r>
          <rPr>
            <sz val="9"/>
            <rFont val="Tahoma"/>
            <family val="2"/>
          </rPr>
          <t xml:space="preserve">
Cuantificar la volumetría a realizar en obra para calcular el número de ensayes de laboratorio que correspondan.</t>
        </r>
      </text>
    </comment>
    <comment ref="A99" authorId="0">
      <text>
        <r>
          <rPr>
            <b/>
            <sz val="9"/>
            <rFont val="Tahoma"/>
            <family val="2"/>
          </rPr>
          <t>Atención:</t>
        </r>
        <r>
          <rPr>
            <sz val="9"/>
            <rFont val="Tahoma"/>
            <family val="2"/>
          </rPr>
          <t xml:space="preserve">
Colcoar sus comentarios
</t>
        </r>
      </text>
    </comment>
  </commentList>
</comments>
</file>

<file path=xl/sharedStrings.xml><?xml version="1.0" encoding="utf-8"?>
<sst xmlns="http://schemas.openxmlformats.org/spreadsheetml/2006/main" count="173" uniqueCount="110">
  <si>
    <t>OBSERVACIONES:</t>
  </si>
  <si>
    <t>DIRECCIÓN GENERAL DE OBRA PÚBLICA</t>
  </si>
  <si>
    <t xml:space="preserve">CÓDIGO: </t>
  </si>
  <si>
    <t>DIRECCIÓN DE SUPERVISIÓN</t>
  </si>
  <si>
    <t>Fecha de Revisión:</t>
  </si>
  <si>
    <t>Descripción</t>
  </si>
  <si>
    <t>Cantidad</t>
  </si>
  <si>
    <t>@</t>
  </si>
  <si>
    <t>Observaciones</t>
  </si>
  <si>
    <t>Volumen a ejecutar</t>
  </si>
  <si>
    <t>Control de temperatura en tendido de carpeta</t>
  </si>
  <si>
    <t>prueba</t>
  </si>
  <si>
    <t>viaje</t>
  </si>
  <si>
    <r>
      <t>$ * mt</t>
    </r>
    <r>
      <rPr>
        <vertAlign val="superscript"/>
        <sz val="10"/>
        <rFont val="Arial"/>
        <family val="2"/>
      </rPr>
      <t>2</t>
    </r>
  </si>
  <si>
    <r>
      <t>mt</t>
    </r>
    <r>
      <rPr>
        <vertAlign val="superscript"/>
        <sz val="10"/>
        <rFont val="Arial"/>
        <family val="2"/>
      </rPr>
      <t>3</t>
    </r>
  </si>
  <si>
    <t>Pruebas de compactación y determinación de espesor en carpetas asfalticas</t>
  </si>
  <si>
    <t>corazones</t>
  </si>
  <si>
    <t>Pruebas de permeabilidad en carpeta</t>
  </si>
  <si>
    <t>pzas</t>
  </si>
  <si>
    <t>Acero de refuerzo</t>
  </si>
  <si>
    <t>Ensaye de tensión</t>
  </si>
  <si>
    <t>ensaye</t>
  </si>
  <si>
    <t xml:space="preserve">por cada diámetro </t>
  </si>
  <si>
    <t>Ensaye de dobles</t>
  </si>
  <si>
    <r>
      <t xml:space="preserve">Estudios de calidad </t>
    </r>
    <r>
      <rPr>
        <sz val="10"/>
        <rFont val="Arial"/>
        <family val="2"/>
      </rPr>
      <t>(Sub-rasante, Sub-base, Base)</t>
    </r>
  </si>
  <si>
    <t>estudio</t>
  </si>
  <si>
    <r>
      <t xml:space="preserve">por capa </t>
    </r>
    <r>
      <rPr>
        <sz val="9"/>
        <rFont val="Arial"/>
        <family val="2"/>
      </rPr>
      <t>NO&lt;0.50&lt;1</t>
    </r>
  </si>
  <si>
    <r>
      <t>Peso volumétrico seco máximo (P.V.S.M.) (</t>
    </r>
    <r>
      <rPr>
        <sz val="10"/>
        <rFont val="Arial"/>
        <family val="2"/>
      </rPr>
      <t>1. Proctor 2. Porter)</t>
    </r>
  </si>
  <si>
    <t xml:space="preserve">por capa </t>
  </si>
  <si>
    <t>Peso volumétrico seco del lugar (P.V.S.L.) (calas)</t>
  </si>
  <si>
    <t>pruebas</t>
  </si>
  <si>
    <r>
      <t>mt</t>
    </r>
    <r>
      <rPr>
        <vertAlign val="superscript"/>
        <sz val="10"/>
        <rFont val="Arial"/>
        <family val="2"/>
      </rPr>
      <t>2</t>
    </r>
  </si>
  <si>
    <r>
      <t>por capa de 20 cm de espesor área&gt;400 mt</t>
    </r>
    <r>
      <rPr>
        <vertAlign val="superscript"/>
        <sz val="10"/>
        <rFont val="Arial"/>
        <family val="2"/>
      </rPr>
      <t>2</t>
    </r>
  </si>
  <si>
    <r>
      <t>área &lt; 400 mt</t>
    </r>
    <r>
      <rPr>
        <vertAlign val="superscript"/>
        <sz val="10"/>
        <rFont val="Arial"/>
        <family val="2"/>
      </rPr>
      <t>2</t>
    </r>
  </si>
  <si>
    <t xml:space="preserve">prueba </t>
  </si>
  <si>
    <t>ml</t>
  </si>
  <si>
    <t>en cepas de espesor de 20 cm</t>
  </si>
  <si>
    <t xml:space="preserve">Concreto hidráulico </t>
  </si>
  <si>
    <t>Prueba de compresión</t>
  </si>
  <si>
    <t>muestra de 4 cilindros</t>
  </si>
  <si>
    <t>N-28 (1-7 días, 1-14 días y 2-28 días) R-14 ( 1-3 días, 1-7días y 2-14 días) RR-3 (1-24hr, 1-48hr y 2-72hr)</t>
  </si>
  <si>
    <t>entregas</t>
  </si>
  <si>
    <t>Prueba a la flexión</t>
  </si>
  <si>
    <t>muestra de 3 vigas</t>
  </si>
  <si>
    <t>N-28 (1-7 días, y 2-28 días) R-14 ( 1-3 días y 2-14 días) RR-3 (1-24hr y 2-72hr)</t>
  </si>
  <si>
    <t>día de colocación</t>
  </si>
  <si>
    <t>No. de pruebas según norma</t>
  </si>
  <si>
    <t>No. de visitas realizadas</t>
  </si>
  <si>
    <t>% de cumplimiento</t>
  </si>
  <si>
    <t>Requerido según proyecto</t>
  </si>
  <si>
    <t>Resultado en la prueba</t>
  </si>
  <si>
    <t>Cumplimiento</t>
  </si>
  <si>
    <t>"CUMPLIMIENTO DE INTENSIDADES Y RESULTADOS DE LABORATORIO"</t>
  </si>
  <si>
    <t>CONTRATO No:</t>
  </si>
  <si>
    <t>OBRA:</t>
  </si>
  <si>
    <t>CONTRATISTA:</t>
  </si>
  <si>
    <t>Nota: datos promediados de resultados de laboratorio, sin que existan desviaciones estadisticas.</t>
  </si>
  <si>
    <t>No. 3</t>
  </si>
  <si>
    <t>No. 4</t>
  </si>
  <si>
    <t>No. 5</t>
  </si>
  <si>
    <t>No. 6</t>
  </si>
  <si>
    <t>No. 8</t>
  </si>
  <si>
    <t>No. 10</t>
  </si>
  <si>
    <t>No. 12</t>
  </si>
  <si>
    <t>No. 2</t>
  </si>
  <si>
    <t>tabique</t>
  </si>
  <si>
    <t>block</t>
  </si>
  <si>
    <t>NOMBRE Y FIRMA DEL SUPERVISOR EXTERNO</t>
  </si>
  <si>
    <t>terreno natural</t>
  </si>
  <si>
    <t>material inerte</t>
  </si>
  <si>
    <t>subrasante</t>
  </si>
  <si>
    <t>subyacente</t>
  </si>
  <si>
    <t>base</t>
  </si>
  <si>
    <t>Calidad y compactación de materiales</t>
  </si>
  <si>
    <t>agua potable</t>
  </si>
  <si>
    <t>sanitario</t>
  </si>
  <si>
    <t>pluvial</t>
  </si>
  <si>
    <t>banquetas</t>
  </si>
  <si>
    <t>plataformas</t>
  </si>
  <si>
    <t>zanjas</t>
  </si>
  <si>
    <t>Compresión</t>
  </si>
  <si>
    <t>Absorción</t>
  </si>
  <si>
    <t>Mampostería: block, tabique, tabicón, adoquín</t>
  </si>
  <si>
    <t>tabicón ligero</t>
  </si>
  <si>
    <t>tabicón pesado</t>
  </si>
  <si>
    <t xml:space="preserve"> </t>
  </si>
  <si>
    <t>Monitoreo en granulometría, azul de metileno y equivalente de arena</t>
  </si>
  <si>
    <t>Mezcla asfáltica</t>
  </si>
  <si>
    <t>Contenido de asfalto y granulometría de la mezcla asfáltica</t>
  </si>
  <si>
    <t>Monitores del cemento asfáltico</t>
  </si>
  <si>
    <t>Calidad de riego de impregnación</t>
  </si>
  <si>
    <t>Calidas de emulsión para riego de sello</t>
  </si>
  <si>
    <t>Calidad para riego de liga</t>
  </si>
  <si>
    <t>mt3</t>
  </si>
  <si>
    <t>block, tabique, tabicón</t>
  </si>
  <si>
    <t>adoquín</t>
  </si>
  <si>
    <t>Abrasión</t>
  </si>
  <si>
    <t>guarnicion</t>
  </si>
  <si>
    <t>cenefa</t>
  </si>
  <si>
    <t>banqueta</t>
  </si>
  <si>
    <t>pavimento</t>
  </si>
  <si>
    <t>firme</t>
  </si>
  <si>
    <t xml:space="preserve">cimentación </t>
  </si>
  <si>
    <t>plantilla</t>
  </si>
  <si>
    <t>estructura f'c=250 kg/cm2</t>
  </si>
  <si>
    <t>estructura f'c=200 kg/cm2</t>
  </si>
  <si>
    <t>estructura f'c=150 kg/cm2</t>
  </si>
  <si>
    <t>REV.  02</t>
  </si>
  <si>
    <t>FO-DGOP/DSU-25</t>
  </si>
  <si>
    <t>ton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</si>
</sst>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%"/>
    <numFmt numFmtId="173" formatCode="0.0000_);[Red]\(0.0000\)"/>
    <numFmt numFmtId="174" formatCode="0_);[Red]\(0\)"/>
    <numFmt numFmtId="175" formatCode="d\-mmm\-yy"/>
    <numFmt numFmtId="176" formatCode="d\-mmm"/>
    <numFmt numFmtId="177" formatCode="00"/>
    <numFmt numFmtId="178" formatCode="d\-mmm\-yyyy"/>
    <numFmt numFmtId="179" formatCode="dd/mmm/yy"/>
    <numFmt numFmtId="180" formatCode="#,##0.000"/>
    <numFmt numFmtId="181" formatCode="_(* #,##0.00_);_(* \(#,##0.00\);_(* &quot;-&quot;??_);_(@_)"/>
    <numFmt numFmtId="182" formatCode="0.000%"/>
    <numFmt numFmtId="183" formatCode="0.0%"/>
    <numFmt numFmtId="184" formatCode="_-[$€-2]* #,##0.00_-;\-[$€-2]* #,##0.00_-;_-[$€-2]* &quot;-&quot;??_-"/>
    <numFmt numFmtId="185" formatCode="#,##0.00_ ;\-#,##0.00\ "/>
    <numFmt numFmtId="186" formatCode="#,##0.00000"/>
    <numFmt numFmtId="187" formatCode="#,##0.00_ ;[Red]\-#,##0.00\ "/>
    <numFmt numFmtId="188" formatCode="dd\-mm\-yy"/>
    <numFmt numFmtId="189" formatCode="[$-80A]hh:mm:ss\ \a\.m\./\p\.m\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mmm\-yyyy"/>
    <numFmt numFmtId="195" formatCode="#,##0.0000"/>
    <numFmt numFmtId="196" formatCode="#,##0.0"/>
    <numFmt numFmtId="197" formatCode="[$-80A]dddd\,\ dd&quot; de &quot;mmmm&quot; de &quot;yyyy"/>
    <numFmt numFmtId="198" formatCode="d/mm/yy;@"/>
    <numFmt numFmtId="199" formatCode="0.0"/>
    <numFmt numFmtId="200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hair">
        <color theme="1" tint="0.04998999834060669"/>
      </bottom>
    </border>
    <border>
      <left/>
      <right style="hair">
        <color theme="1" tint="0.04998999834060669"/>
      </right>
      <top style="medium"/>
      <bottom style="hair">
        <color theme="1" tint="0.04998999834060669"/>
      </bottom>
    </border>
    <border>
      <left/>
      <right/>
      <top style="medium"/>
      <bottom style="hair">
        <color theme="1" tint="0.04998999834060669"/>
      </bottom>
    </border>
    <border>
      <left>
        <color indexed="63"/>
      </left>
      <right style="medium"/>
      <top style="medium"/>
      <bottom style="hair">
        <color theme="1" tint="0.04998999834060669"/>
      </bottom>
    </border>
    <border>
      <left style="medium"/>
      <right/>
      <top style="hair">
        <color theme="1" tint="0.04998999834060669"/>
      </top>
      <bottom style="hair">
        <color theme="1" tint="0.04998999834060669"/>
      </bottom>
    </border>
    <border>
      <left/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/>
      <right/>
      <top style="hair">
        <color theme="1" tint="0.04998999834060669"/>
      </top>
      <bottom style="hair">
        <color theme="1" tint="0.04998999834060669"/>
      </bottom>
    </border>
    <border>
      <left>
        <color indexed="63"/>
      </left>
      <right style="medium"/>
      <top style="hair">
        <color theme="1" tint="0.04998999834060669"/>
      </top>
      <bottom style="hair">
        <color theme="1" tint="0.04998999834060669"/>
      </bottom>
    </border>
    <border>
      <left style="medium"/>
      <right/>
      <top style="hair">
        <color theme="1" tint="0.04998999834060669"/>
      </top>
      <bottom style="medium"/>
    </border>
    <border>
      <left/>
      <right style="hair">
        <color theme="1" tint="0.04998999834060669"/>
      </right>
      <top style="hair">
        <color theme="1" tint="0.04998999834060669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hair">
        <color theme="1" tint="0.04998999834060669"/>
      </top>
      <bottom style="medium"/>
    </border>
    <border>
      <left>
        <color indexed="63"/>
      </left>
      <right style="medium"/>
      <top style="hair">
        <color theme="1" tint="0.04998999834060669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14" fontId="5" fillId="33" borderId="0" xfId="0" applyNumberFormat="1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Alignment="1">
      <alignment/>
    </xf>
    <xf numFmtId="0" fontId="3" fillId="19" borderId="10" xfId="0" applyFont="1" applyFill="1" applyBorder="1" applyAlignment="1">
      <alignment horizontal="left" wrapText="1" indent="1" shrinkToFit="1"/>
    </xf>
    <xf numFmtId="0" fontId="3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indent="1"/>
    </xf>
    <xf numFmtId="0" fontId="3" fillId="19" borderId="13" xfId="0" applyFont="1" applyFill="1" applyBorder="1" applyAlignment="1">
      <alignment horizontal="left" wrapText="1" indent="1" shrinkToFit="1"/>
    </xf>
    <xf numFmtId="0" fontId="3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9" fontId="3" fillId="33" borderId="12" xfId="55" applyFont="1" applyFill="1" applyBorder="1" applyAlignment="1">
      <alignment horizontal="center" vertical="center"/>
    </xf>
    <xf numFmtId="9" fontId="3" fillId="33" borderId="15" xfId="55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9" fontId="3" fillId="33" borderId="34" xfId="55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6" xfId="0" applyFont="1" applyBorder="1" applyAlignment="1">
      <alignment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wrapText="1"/>
    </xf>
    <xf numFmtId="0" fontId="50" fillId="34" borderId="38" xfId="0" applyFont="1" applyFill="1" applyBorder="1" applyAlignment="1">
      <alignment horizontal="center" wrapText="1"/>
    </xf>
    <xf numFmtId="0" fontId="50" fillId="34" borderId="39" xfId="0" applyFont="1" applyFill="1" applyBorder="1" applyAlignment="1">
      <alignment horizontal="center" wrapText="1"/>
    </xf>
    <xf numFmtId="0" fontId="50" fillId="34" borderId="40" xfId="0" applyFont="1" applyFill="1" applyBorder="1" applyAlignment="1">
      <alignment horizontal="center" wrapText="1"/>
    </xf>
    <xf numFmtId="0" fontId="51" fillId="34" borderId="40" xfId="0" applyFont="1" applyFill="1" applyBorder="1" applyAlignment="1">
      <alignment horizontal="center" vertical="center"/>
    </xf>
    <xf numFmtId="0" fontId="51" fillId="34" borderId="40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9" fontId="3" fillId="33" borderId="12" xfId="55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left" wrapText="1" indent="1" shrinkToFit="1"/>
    </xf>
    <xf numFmtId="0" fontId="3" fillId="7" borderId="16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left" indent="1"/>
    </xf>
    <xf numFmtId="0" fontId="3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/>
    </xf>
    <xf numFmtId="9" fontId="3" fillId="33" borderId="44" xfId="55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wrapText="1"/>
    </xf>
    <xf numFmtId="9" fontId="3" fillId="33" borderId="45" xfId="55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0" fontId="3" fillId="5" borderId="4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left" wrapText="1" indent="1" shrinkToFit="1"/>
    </xf>
    <xf numFmtId="0" fontId="3" fillId="7" borderId="30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left" vertical="center" indent="1"/>
    </xf>
    <xf numFmtId="0" fontId="3" fillId="5" borderId="5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52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0" fillId="33" borderId="52" xfId="0" applyFont="1" applyFill="1" applyBorder="1" applyAlignment="1">
      <alignment horizontal="center" wrapText="1"/>
    </xf>
    <xf numFmtId="0" fontId="0" fillId="33" borderId="6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65" xfId="0" applyFont="1" applyFill="1" applyBorder="1" applyAlignment="1">
      <alignment horizontal="center" wrapText="1"/>
    </xf>
    <xf numFmtId="0" fontId="52" fillId="33" borderId="64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65" xfId="0" applyFont="1" applyFill="1" applyBorder="1" applyAlignment="1">
      <alignment horizontal="center" vertical="center"/>
    </xf>
    <xf numFmtId="0" fontId="52" fillId="33" borderId="68" xfId="0" applyFont="1" applyFill="1" applyBorder="1" applyAlignment="1">
      <alignment horizontal="center" vertical="center"/>
    </xf>
    <xf numFmtId="0" fontId="52" fillId="33" borderId="47" xfId="0" applyFont="1" applyFill="1" applyBorder="1" applyAlignment="1">
      <alignment horizontal="center" vertical="center"/>
    </xf>
    <xf numFmtId="0" fontId="52" fillId="33" borderId="52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left" vertical="center" indent="1"/>
    </xf>
    <xf numFmtId="0" fontId="0" fillId="36" borderId="10" xfId="0" applyFont="1" applyFill="1" applyBorder="1" applyAlignment="1">
      <alignment horizontal="left" vertical="center" inden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14" borderId="49" xfId="0" applyFont="1" applyFill="1" applyBorder="1" applyAlignment="1">
      <alignment horizontal="left" vertical="center" wrapText="1" indent="2" shrinkToFit="1"/>
    </xf>
    <xf numFmtId="0" fontId="3" fillId="14" borderId="71" xfId="0" applyFont="1" applyFill="1" applyBorder="1" applyAlignment="1">
      <alignment horizontal="left" vertical="center" wrapText="1" indent="2" shrinkToFi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>
      <alignment horizontal="left" wrapText="1" indent="1"/>
    </xf>
    <xf numFmtId="0" fontId="0" fillId="2" borderId="71" xfId="0" applyFont="1" applyFill="1" applyBorder="1" applyAlignment="1">
      <alignment horizontal="left" wrapText="1" indent="1"/>
    </xf>
    <xf numFmtId="0" fontId="49" fillId="33" borderId="42" xfId="0" applyFont="1" applyFill="1" applyBorder="1" applyAlignment="1" applyProtection="1">
      <alignment horizontal="left" vertical="center" indent="1"/>
      <protection/>
    </xf>
    <xf numFmtId="0" fontId="49" fillId="33" borderId="43" xfId="0" applyFont="1" applyFill="1" applyBorder="1" applyAlignment="1" applyProtection="1">
      <alignment horizontal="left" vertical="center" indent="1"/>
      <protection/>
    </xf>
    <xf numFmtId="0" fontId="49" fillId="33" borderId="44" xfId="0" applyFont="1" applyFill="1" applyBorder="1" applyAlignment="1" applyProtection="1">
      <alignment horizontal="left" vertical="center" indent="1"/>
      <protection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17" xfId="0" applyFont="1" applyFill="1" applyBorder="1" applyAlignment="1" applyProtection="1">
      <alignment horizontal="left" vertical="center" indent="1"/>
      <protection/>
    </xf>
    <xf numFmtId="0" fontId="3" fillId="33" borderId="15" xfId="0" applyFont="1" applyFill="1" applyBorder="1" applyAlignment="1" applyProtection="1">
      <alignment horizontal="left" vertical="center" indent="1"/>
      <protection/>
    </xf>
    <xf numFmtId="0" fontId="49" fillId="33" borderId="14" xfId="0" applyFont="1" applyFill="1" applyBorder="1" applyAlignment="1" applyProtection="1">
      <alignment horizontal="left" vertical="center" indent="1"/>
      <protection/>
    </xf>
    <xf numFmtId="0" fontId="49" fillId="33" borderId="17" xfId="0" applyFont="1" applyFill="1" applyBorder="1" applyAlignment="1" applyProtection="1">
      <alignment horizontal="left" vertical="center" indent="1"/>
      <protection/>
    </xf>
    <xf numFmtId="0" fontId="49" fillId="33" borderId="15" xfId="0" applyFont="1" applyFill="1" applyBorder="1" applyAlignment="1" applyProtection="1">
      <alignment horizontal="left" vertical="center" indent="1"/>
      <protection/>
    </xf>
    <xf numFmtId="14" fontId="3" fillId="33" borderId="16" xfId="0" applyNumberFormat="1" applyFont="1" applyFill="1" applyBorder="1" applyAlignment="1" applyProtection="1">
      <alignment horizontal="left" vertical="center" indent="1"/>
      <protection/>
    </xf>
    <xf numFmtId="14" fontId="3" fillId="33" borderId="19" xfId="0" applyNumberFormat="1" applyFont="1" applyFill="1" applyBorder="1" applyAlignment="1" applyProtection="1">
      <alignment horizontal="left" vertical="center" indent="1"/>
      <protection/>
    </xf>
    <xf numFmtId="14" fontId="3" fillId="33" borderId="20" xfId="0" applyNumberFormat="1" applyFont="1" applyFill="1" applyBorder="1" applyAlignment="1" applyProtection="1">
      <alignment horizontal="left" vertical="center" indent="1"/>
      <protection/>
    </xf>
    <xf numFmtId="0" fontId="50" fillId="34" borderId="72" xfId="0" applyFont="1" applyFill="1" applyBorder="1" applyAlignment="1">
      <alignment horizontal="center" vertical="center" wrapText="1"/>
    </xf>
    <xf numFmtId="0" fontId="50" fillId="34" borderId="48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14" borderId="74" xfId="0" applyFont="1" applyFill="1" applyBorder="1" applyAlignment="1">
      <alignment horizontal="left" vertical="center" wrapText="1" indent="2" shrinkToFit="1"/>
    </xf>
    <xf numFmtId="0" fontId="3" fillId="14" borderId="50" xfId="0" applyFont="1" applyFill="1" applyBorder="1" applyAlignment="1">
      <alignment horizontal="left" vertical="center" wrapText="1" indent="2" shrinkToFit="1"/>
    </xf>
    <xf numFmtId="0" fontId="3" fillId="14" borderId="10" xfId="0" applyFont="1" applyFill="1" applyBorder="1" applyAlignment="1">
      <alignment horizontal="left" vertical="center" wrapText="1" indent="2" shrinkToFit="1"/>
    </xf>
    <xf numFmtId="0" fontId="0" fillId="2" borderId="7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74" xfId="0" applyFont="1" applyFill="1" applyBorder="1" applyAlignment="1">
      <alignment horizontal="left" vertical="center" wrapText="1" indent="1"/>
    </xf>
    <xf numFmtId="0" fontId="0" fillId="2" borderId="50" xfId="0" applyFont="1" applyFill="1" applyBorder="1" applyAlignment="1">
      <alignment horizontal="left" vertical="center" wrapText="1" indent="1"/>
    </xf>
    <xf numFmtId="0" fontId="0" fillId="2" borderId="10" xfId="0" applyFont="1" applyFill="1" applyBorder="1" applyAlignment="1">
      <alignment horizontal="left" vertical="center" wrapText="1" indent="1"/>
    </xf>
    <xf numFmtId="0" fontId="6" fillId="37" borderId="72" xfId="0" applyFont="1" applyFill="1" applyBorder="1" applyAlignment="1">
      <alignment horizontal="center" wrapText="1" shrinkToFit="1"/>
    </xf>
    <xf numFmtId="0" fontId="6" fillId="37" borderId="76" xfId="0" applyFont="1" applyFill="1" applyBorder="1" applyAlignment="1">
      <alignment horizontal="center" wrapText="1" shrinkToFit="1"/>
    </xf>
    <xf numFmtId="0" fontId="6" fillId="37" borderId="77" xfId="0" applyFont="1" applyFill="1" applyBorder="1" applyAlignment="1">
      <alignment horizont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3" fillId="16" borderId="74" xfId="0" applyFont="1" applyFill="1" applyBorder="1" applyAlignment="1">
      <alignment horizontal="left" vertical="center" wrapText="1" indent="2" shrinkToFit="1"/>
    </xf>
    <xf numFmtId="0" fontId="3" fillId="16" borderId="50" xfId="0" applyFont="1" applyFill="1" applyBorder="1" applyAlignment="1">
      <alignment horizontal="left" vertical="center" wrapText="1" indent="2" shrinkToFit="1"/>
    </xf>
    <xf numFmtId="0" fontId="3" fillId="16" borderId="10" xfId="0" applyFont="1" applyFill="1" applyBorder="1" applyAlignment="1">
      <alignment horizontal="left" vertical="center" wrapText="1" indent="2" shrinkToFit="1"/>
    </xf>
    <xf numFmtId="0" fontId="0" fillId="2" borderId="75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51" fillId="34" borderId="72" xfId="0" applyFont="1" applyFill="1" applyBorder="1" applyAlignment="1">
      <alignment horizontal="center" vertical="center"/>
    </xf>
    <xf numFmtId="0" fontId="51" fillId="34" borderId="77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65" xfId="0" applyFont="1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6" fillId="38" borderId="72" xfId="0" applyFont="1" applyFill="1" applyBorder="1" applyAlignment="1">
      <alignment horizontal="center" wrapText="1" shrinkToFit="1"/>
    </xf>
    <xf numFmtId="0" fontId="6" fillId="38" borderId="76" xfId="0" applyFont="1" applyFill="1" applyBorder="1" applyAlignment="1">
      <alignment horizontal="center" wrapText="1" shrinkToFit="1"/>
    </xf>
    <xf numFmtId="0" fontId="6" fillId="38" borderId="77" xfId="0" applyFont="1" applyFill="1" applyBorder="1" applyAlignment="1">
      <alignment horizontal="center" wrapText="1" shrinkToFit="1"/>
    </xf>
    <xf numFmtId="0" fontId="3" fillId="33" borderId="15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6" fillId="39" borderId="72" xfId="0" applyFont="1" applyFill="1" applyBorder="1" applyAlignment="1">
      <alignment horizontal="center" vertical="center"/>
    </xf>
    <xf numFmtId="0" fontId="6" fillId="39" borderId="76" xfId="0" applyFont="1" applyFill="1" applyBorder="1" applyAlignment="1">
      <alignment horizontal="center" vertical="center"/>
    </xf>
    <xf numFmtId="0" fontId="6" fillId="39" borderId="77" xfId="0" applyFont="1" applyFill="1" applyBorder="1" applyAlignment="1">
      <alignment horizontal="center" vertical="center"/>
    </xf>
    <xf numFmtId="0" fontId="7" fillId="39" borderId="72" xfId="0" applyFont="1" applyFill="1" applyBorder="1" applyAlignment="1">
      <alignment horizontal="center" vertical="center" wrapText="1"/>
    </xf>
    <xf numFmtId="0" fontId="7" fillId="39" borderId="76" xfId="0" applyFont="1" applyFill="1" applyBorder="1" applyAlignment="1">
      <alignment horizontal="center" vertical="center" wrapText="1"/>
    </xf>
    <xf numFmtId="0" fontId="7" fillId="39" borderId="77" xfId="0" applyFont="1" applyFill="1" applyBorder="1" applyAlignment="1">
      <alignment horizontal="center" vertical="center" wrapText="1"/>
    </xf>
    <xf numFmtId="0" fontId="6" fillId="40" borderId="72" xfId="0" applyFont="1" applyFill="1" applyBorder="1" applyAlignment="1">
      <alignment horizontal="center" wrapText="1" shrinkToFit="1"/>
    </xf>
    <xf numFmtId="0" fontId="6" fillId="40" borderId="76" xfId="0" applyFont="1" applyFill="1" applyBorder="1" applyAlignment="1">
      <alignment horizontal="center" wrapText="1" shrinkToFit="1"/>
    </xf>
    <xf numFmtId="0" fontId="6" fillId="40" borderId="77" xfId="0" applyFont="1" applyFill="1" applyBorder="1" applyAlignment="1">
      <alignment horizontal="center" wrapText="1" shrinkToFit="1"/>
    </xf>
    <xf numFmtId="0" fontId="3" fillId="38" borderId="72" xfId="0" applyFont="1" applyFill="1" applyBorder="1" applyAlignment="1">
      <alignment horizontal="center" vertical="center"/>
    </xf>
    <xf numFmtId="0" fontId="3" fillId="38" borderId="76" xfId="0" applyFont="1" applyFill="1" applyBorder="1" applyAlignment="1">
      <alignment horizontal="center" vertical="center"/>
    </xf>
    <xf numFmtId="0" fontId="3" fillId="38" borderId="77" xfId="0" applyFont="1" applyFill="1" applyBorder="1" applyAlignment="1">
      <alignment horizontal="center" vertical="center"/>
    </xf>
    <xf numFmtId="0" fontId="0" fillId="38" borderId="72" xfId="0" applyFont="1" applyFill="1" applyBorder="1" applyAlignment="1">
      <alignment horizontal="center"/>
    </xf>
    <xf numFmtId="0" fontId="0" fillId="38" borderId="76" xfId="0" applyFont="1" applyFill="1" applyBorder="1" applyAlignment="1">
      <alignment horizontal="center"/>
    </xf>
    <xf numFmtId="0" fontId="0" fillId="38" borderId="77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left" vertical="center" wrapText="1" indent="2" shrinkToFit="1"/>
    </xf>
    <xf numFmtId="0" fontId="3" fillId="17" borderId="50" xfId="0" applyFont="1" applyFill="1" applyBorder="1" applyAlignment="1">
      <alignment horizontal="left" vertical="center" wrapText="1" indent="2" shrinkToFit="1"/>
    </xf>
    <xf numFmtId="0" fontId="3" fillId="17" borderId="71" xfId="0" applyFont="1" applyFill="1" applyBorder="1" applyAlignment="1">
      <alignment horizontal="left" vertical="center" wrapText="1" indent="2" shrinkToFit="1"/>
    </xf>
    <xf numFmtId="0" fontId="3" fillId="5" borderId="7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left" vertical="center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left" vertical="center" wrapText="1" indent="1"/>
    </xf>
    <xf numFmtId="0" fontId="0" fillId="5" borderId="79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left" vertical="center" wrapText="1" indent="2" shrinkToFit="1"/>
    </xf>
    <xf numFmtId="0" fontId="3" fillId="36" borderId="30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76" xfId="0" applyFont="1" applyFill="1" applyBorder="1" applyAlignment="1">
      <alignment horizontal="center" vertical="center"/>
    </xf>
    <xf numFmtId="0" fontId="3" fillId="37" borderId="77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/>
    </xf>
    <xf numFmtId="0" fontId="0" fillId="37" borderId="76" xfId="0" applyFont="1" applyFill="1" applyBorder="1" applyAlignment="1">
      <alignment horizontal="center"/>
    </xf>
    <xf numFmtId="0" fontId="0" fillId="37" borderId="77" xfId="0" applyFont="1" applyFill="1" applyBorder="1" applyAlignment="1">
      <alignment horizontal="center"/>
    </xf>
    <xf numFmtId="0" fontId="3" fillId="15" borderId="74" xfId="0" applyFont="1" applyFill="1" applyBorder="1" applyAlignment="1">
      <alignment horizontal="left" vertical="center" wrapText="1" indent="2" shrinkToFit="1"/>
    </xf>
    <xf numFmtId="0" fontId="3" fillId="15" borderId="50" xfId="0" applyFont="1" applyFill="1" applyBorder="1" applyAlignment="1">
      <alignment horizontal="left" vertical="center" wrapText="1" indent="2" shrinkToFit="1"/>
    </xf>
    <xf numFmtId="0" fontId="3" fillId="15" borderId="10" xfId="0" applyFont="1" applyFill="1" applyBorder="1" applyAlignment="1">
      <alignment horizontal="left" vertical="center" wrapText="1" indent="2" shrinkToFit="1"/>
    </xf>
    <xf numFmtId="0" fontId="3" fillId="3" borderId="7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7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left" vertical="center" indent="1"/>
    </xf>
    <xf numFmtId="0" fontId="0" fillId="3" borderId="50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horizontal="left" vertical="center" indent="1"/>
    </xf>
    <xf numFmtId="0" fontId="3" fillId="3" borderId="30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7" fillId="39" borderId="72" xfId="0" applyFont="1" applyFill="1" applyBorder="1" applyAlignment="1">
      <alignment horizontal="center" wrapText="1"/>
    </xf>
    <xf numFmtId="0" fontId="7" fillId="39" borderId="76" xfId="0" applyFont="1" applyFill="1" applyBorder="1" applyAlignment="1">
      <alignment horizontal="center" wrapText="1"/>
    </xf>
    <xf numFmtId="0" fontId="7" fillId="39" borderId="77" xfId="0" applyFont="1" applyFill="1" applyBorder="1" applyAlignment="1">
      <alignment horizontal="center" wrapText="1"/>
    </xf>
    <xf numFmtId="0" fontId="3" fillId="3" borderId="8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left" vertical="center" wrapText="1" indent="1"/>
    </xf>
    <xf numFmtId="0" fontId="0" fillId="3" borderId="50" xfId="0" applyFont="1" applyFill="1" applyBorder="1" applyAlignment="1">
      <alignment horizontal="left" vertical="center" wrapText="1" indent="1"/>
    </xf>
    <xf numFmtId="0" fontId="0" fillId="3" borderId="71" xfId="0" applyFont="1" applyFill="1" applyBorder="1" applyAlignment="1">
      <alignment horizontal="left" vertical="center" wrapText="1" indent="1"/>
    </xf>
    <xf numFmtId="9" fontId="3" fillId="33" borderId="32" xfId="55" applyFont="1" applyFill="1" applyBorder="1" applyAlignment="1">
      <alignment horizontal="center" vertical="center"/>
    </xf>
    <xf numFmtId="9" fontId="3" fillId="33" borderId="12" xfId="55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left" vertical="center" wrapText="1" indent="2" shrinkToFit="1"/>
    </xf>
    <xf numFmtId="0" fontId="3" fillId="15" borderId="71" xfId="0" applyFont="1" applyFill="1" applyBorder="1" applyAlignment="1">
      <alignment horizontal="left" vertical="center" wrapText="1" indent="2" shrinkToFi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 wrapText="1" indent="1"/>
    </xf>
    <xf numFmtId="0" fontId="0" fillId="3" borderId="84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1" borderId="72" xfId="0" applyFont="1" applyFill="1" applyBorder="1" applyAlignment="1">
      <alignment horizontal="center"/>
    </xf>
    <xf numFmtId="0" fontId="0" fillId="41" borderId="76" xfId="0" applyFont="1" applyFill="1" applyBorder="1" applyAlignment="1">
      <alignment horizontal="center"/>
    </xf>
    <xf numFmtId="0" fontId="0" fillId="41" borderId="77" xfId="0" applyFont="1" applyFill="1" applyBorder="1" applyAlignment="1">
      <alignment horizontal="center"/>
    </xf>
    <xf numFmtId="0" fontId="0" fillId="40" borderId="72" xfId="0" applyFont="1" applyFill="1" applyBorder="1" applyAlignment="1">
      <alignment horizontal="center"/>
    </xf>
    <xf numFmtId="0" fontId="0" fillId="40" borderId="76" xfId="0" applyFont="1" applyFill="1" applyBorder="1" applyAlignment="1">
      <alignment horizontal="center"/>
    </xf>
    <xf numFmtId="0" fontId="0" fillId="40" borderId="77" xfId="0" applyFont="1" applyFill="1" applyBorder="1" applyAlignment="1">
      <alignment horizontal="center"/>
    </xf>
    <xf numFmtId="0" fontId="3" fillId="40" borderId="72" xfId="0" applyFont="1" applyFill="1" applyBorder="1" applyAlignment="1">
      <alignment horizontal="center" vertical="center"/>
    </xf>
    <xf numFmtId="0" fontId="3" fillId="40" borderId="76" xfId="0" applyFont="1" applyFill="1" applyBorder="1" applyAlignment="1">
      <alignment horizontal="center" vertical="center"/>
    </xf>
    <xf numFmtId="0" fontId="3" fillId="40" borderId="77" xfId="0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left" vertical="center" wrapText="1" indent="1"/>
    </xf>
    <xf numFmtId="0" fontId="0" fillId="5" borderId="7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6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left" vertical="center" indent="1"/>
    </xf>
    <xf numFmtId="0" fontId="6" fillId="41" borderId="72" xfId="0" applyFont="1" applyFill="1" applyBorder="1" applyAlignment="1">
      <alignment horizontal="center" vertical="center" wrapText="1" shrinkToFit="1"/>
    </xf>
    <xf numFmtId="0" fontId="6" fillId="41" borderId="76" xfId="0" applyFont="1" applyFill="1" applyBorder="1" applyAlignment="1">
      <alignment horizontal="center" vertical="center" wrapText="1" shrinkToFit="1"/>
    </xf>
    <xf numFmtId="0" fontId="6" fillId="41" borderId="77" xfId="0" applyFont="1" applyFill="1" applyBorder="1" applyAlignment="1">
      <alignment horizontal="center" vertical="center" wrapText="1" shrinkToFit="1"/>
    </xf>
    <xf numFmtId="0" fontId="3" fillId="41" borderId="21" xfId="0" applyFont="1" applyFill="1" applyBorder="1" applyAlignment="1">
      <alignment horizontal="center" vertical="center"/>
    </xf>
    <xf numFmtId="0" fontId="3" fillId="41" borderId="86" xfId="0" applyFont="1" applyFill="1" applyBorder="1" applyAlignment="1">
      <alignment horizontal="center" vertical="center"/>
    </xf>
    <xf numFmtId="0" fontId="3" fillId="41" borderId="87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17" borderId="74" xfId="0" applyFont="1" applyFill="1" applyBorder="1" applyAlignment="1">
      <alignment horizontal="left" vertical="center" wrapText="1" indent="2" shrinkToFit="1"/>
    </xf>
    <xf numFmtId="0" fontId="3" fillId="17" borderId="10" xfId="0" applyFont="1" applyFill="1" applyBorder="1" applyAlignment="1">
      <alignment horizontal="left" vertical="center" wrapText="1" indent="2" shrinkToFit="1"/>
    </xf>
    <xf numFmtId="0" fontId="3" fillId="5" borderId="88" xfId="0" applyFont="1" applyFill="1" applyBorder="1" applyAlignment="1">
      <alignment horizontal="center" vertical="center"/>
    </xf>
    <xf numFmtId="0" fontId="0" fillId="5" borderId="8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581025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7150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Documentos%20c\A%20Edifcadores%20Piramide\Obra%20Hnos%20Aldama\Informe%20Reportes%20Estimaciones\Progr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70" zoomScaleNormal="70" zoomScalePageLayoutView="0" workbookViewId="0" topLeftCell="A1">
      <selection activeCell="P45" sqref="P45"/>
    </sheetView>
  </sheetViews>
  <sheetFormatPr defaultColWidth="11.421875" defaultRowHeight="12.75"/>
  <cols>
    <col min="1" max="1" width="52.57421875" style="0" customWidth="1"/>
    <col min="2" max="2" width="6.140625" style="0" customWidth="1"/>
    <col min="4" max="4" width="9.140625" style="0" customWidth="1"/>
    <col min="5" max="5" width="7.7109375" style="0" customWidth="1"/>
    <col min="6" max="6" width="21.8515625" style="17" customWidth="1"/>
    <col min="7" max="7" width="1.7109375" style="0" customWidth="1"/>
    <col min="8" max="8" width="10.421875" style="0" customWidth="1"/>
    <col min="9" max="9" width="13.140625" style="0" customWidth="1"/>
    <col min="10" max="10" width="13.00390625" style="0" customWidth="1"/>
    <col min="11" max="11" width="13.421875" style="0" customWidth="1"/>
    <col min="13" max="13" width="1.7109375" style="0" customWidth="1"/>
  </cols>
  <sheetData>
    <row r="1" spans="1:16" ht="18">
      <c r="A1" s="195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144" t="s">
        <v>2</v>
      </c>
      <c r="O1" s="145"/>
      <c r="P1" s="146"/>
    </row>
    <row r="2" spans="1:16" ht="18">
      <c r="A2" s="185" t="s">
        <v>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  <c r="N2" s="147" t="s">
        <v>108</v>
      </c>
      <c r="O2" s="148"/>
      <c r="P2" s="149"/>
    </row>
    <row r="3" spans="1:16" ht="1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150" t="s">
        <v>107</v>
      </c>
      <c r="O3" s="151"/>
      <c r="P3" s="152"/>
    </row>
    <row r="4" spans="1:16" ht="18">
      <c r="A4" s="185" t="s">
        <v>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50" t="s">
        <v>4</v>
      </c>
      <c r="O4" s="151"/>
      <c r="P4" s="152"/>
    </row>
    <row r="5" spans="1:16" ht="15" thickBo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  <c r="N5" s="153">
        <v>43501</v>
      </c>
      <c r="O5" s="154"/>
      <c r="P5" s="155"/>
    </row>
    <row r="6" spans="1:10" ht="12.75" customHeight="1" thickBot="1">
      <c r="A6" s="1"/>
      <c r="B6" s="1"/>
      <c r="C6" s="1"/>
      <c r="D6" s="1"/>
      <c r="E6" s="1"/>
      <c r="F6" s="2"/>
      <c r="G6" s="1"/>
      <c r="H6" s="3"/>
      <c r="I6" s="3"/>
      <c r="J6" s="3"/>
    </row>
    <row r="7" spans="1:16" ht="21.75" customHeight="1">
      <c r="A7" s="99" t="s">
        <v>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21.75" customHeight="1">
      <c r="A8" s="103" t="s">
        <v>54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</row>
    <row r="9" spans="1:16" ht="21.75" customHeight="1" thickBot="1">
      <c r="A9" s="107" t="s">
        <v>55</v>
      </c>
      <c r="B9" s="108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ht="13.5" thickBot="1">
      <c r="A10" s="30"/>
      <c r="B10" s="30"/>
      <c r="C10" s="30"/>
      <c r="D10" s="30"/>
      <c r="E10" s="30"/>
      <c r="F10" s="31"/>
      <c r="G10" s="30"/>
      <c r="H10" s="30"/>
      <c r="I10" s="30"/>
      <c r="J10" s="30"/>
      <c r="K10" s="18"/>
      <c r="L10" s="18"/>
      <c r="M10" s="18"/>
      <c r="N10" s="18"/>
      <c r="O10" s="18"/>
      <c r="P10" s="18"/>
    </row>
    <row r="11" spans="1:16" ht="40.5" customHeight="1" thickBot="1">
      <c r="A11" s="62" t="s">
        <v>5</v>
      </c>
      <c r="B11" s="183" t="s">
        <v>6</v>
      </c>
      <c r="C11" s="184"/>
      <c r="D11" s="183" t="s">
        <v>7</v>
      </c>
      <c r="E11" s="184"/>
      <c r="F11" s="63" t="s">
        <v>8</v>
      </c>
      <c r="G11" s="4"/>
      <c r="H11" s="156" t="s">
        <v>9</v>
      </c>
      <c r="I11" s="157"/>
      <c r="J11" s="57" t="s">
        <v>46</v>
      </c>
      <c r="K11" s="85" t="s">
        <v>47</v>
      </c>
      <c r="L11" s="58" t="s">
        <v>48</v>
      </c>
      <c r="M11" s="18"/>
      <c r="N11" s="59" t="s">
        <v>49</v>
      </c>
      <c r="O11" s="60" t="s">
        <v>50</v>
      </c>
      <c r="P11" s="61" t="s">
        <v>51</v>
      </c>
    </row>
    <row r="12" spans="1:16" ht="15.75" thickBot="1">
      <c r="A12" s="201" t="s">
        <v>73</v>
      </c>
      <c r="B12" s="202"/>
      <c r="C12" s="202"/>
      <c r="D12" s="202"/>
      <c r="E12" s="202"/>
      <c r="F12" s="203"/>
      <c r="G12" s="4"/>
      <c r="H12" s="204"/>
      <c r="I12" s="205"/>
      <c r="J12" s="205"/>
      <c r="K12" s="205"/>
      <c r="L12" s="206"/>
      <c r="M12" s="18"/>
      <c r="N12" s="258"/>
      <c r="O12" s="259"/>
      <c r="P12" s="260"/>
    </row>
    <row r="13" spans="1:16" ht="24">
      <c r="A13" s="244" t="s">
        <v>24</v>
      </c>
      <c r="B13" s="247">
        <v>1</v>
      </c>
      <c r="C13" s="250" t="s">
        <v>25</v>
      </c>
      <c r="D13" s="247">
        <v>600</v>
      </c>
      <c r="E13" s="250" t="s">
        <v>14</v>
      </c>
      <c r="F13" s="253" t="s">
        <v>26</v>
      </c>
      <c r="G13" s="4"/>
      <c r="H13" s="71"/>
      <c r="I13" s="72" t="s">
        <v>68</v>
      </c>
      <c r="J13" s="73">
        <f>ROUNDUP($H13/$D$13,0)*$B$13</f>
        <v>0</v>
      </c>
      <c r="K13" s="32"/>
      <c r="L13" s="74" t="str">
        <f>IF(K13&gt;=J13,"100%",ROUND((K13/J13),2))</f>
        <v>100%</v>
      </c>
      <c r="M13" s="18"/>
      <c r="N13" s="77"/>
      <c r="O13" s="78"/>
      <c r="P13" s="74" t="str">
        <f>IF(O13&gt;=N13,"100%",ROUND((O13/N13),2))</f>
        <v>100%</v>
      </c>
    </row>
    <row r="14" spans="1:16" ht="24">
      <c r="A14" s="245"/>
      <c r="B14" s="248"/>
      <c r="C14" s="251"/>
      <c r="D14" s="248"/>
      <c r="E14" s="251"/>
      <c r="F14" s="254"/>
      <c r="G14" s="4"/>
      <c r="H14" s="25"/>
      <c r="I14" s="64" t="s">
        <v>69</v>
      </c>
      <c r="J14" s="26">
        <f>ROUNDUP($H14/$D$13,0)*$B$13</f>
        <v>0</v>
      </c>
      <c r="K14" s="35"/>
      <c r="L14" s="47" t="str">
        <f aca="true" t="shared" si="0" ref="L13:L18">IF(K14&gt;=J14,"100%",ROUND((K14/J14),2))</f>
        <v>100%</v>
      </c>
      <c r="M14" s="18"/>
      <c r="N14" s="36"/>
      <c r="O14" s="37"/>
      <c r="P14" s="47" t="str">
        <f aca="true" t="shared" si="1" ref="P14:P50">IF(O14&gt;=N14,"100%",ROUND((O14/N14),2))</f>
        <v>100%</v>
      </c>
    </row>
    <row r="15" spans="1:16" ht="14.25">
      <c r="A15" s="245"/>
      <c r="B15" s="248"/>
      <c r="C15" s="251"/>
      <c r="D15" s="248"/>
      <c r="E15" s="251"/>
      <c r="F15" s="254"/>
      <c r="G15" s="4"/>
      <c r="H15" s="25"/>
      <c r="I15" s="64" t="s">
        <v>70</v>
      </c>
      <c r="J15" s="98">
        <f>ROUNDUP($H15/$D$13,0)*$B$13</f>
        <v>0</v>
      </c>
      <c r="K15" s="35"/>
      <c r="L15" s="47" t="str">
        <f t="shared" si="0"/>
        <v>100%</v>
      </c>
      <c r="M15" s="18"/>
      <c r="N15" s="36"/>
      <c r="O15" s="37"/>
      <c r="P15" s="47" t="str">
        <f t="shared" si="1"/>
        <v>100%</v>
      </c>
    </row>
    <row r="16" spans="1:16" ht="14.25">
      <c r="A16" s="245"/>
      <c r="B16" s="248"/>
      <c r="C16" s="251"/>
      <c r="D16" s="248"/>
      <c r="E16" s="251"/>
      <c r="F16" s="254"/>
      <c r="G16" s="4"/>
      <c r="H16" s="25"/>
      <c r="I16" s="64" t="s">
        <v>71</v>
      </c>
      <c r="J16" s="98">
        <f>ROUNDUP($H16/$D$13,0)*$B$13</f>
        <v>0</v>
      </c>
      <c r="K16" s="35"/>
      <c r="L16" s="47" t="str">
        <f t="shared" si="0"/>
        <v>100%</v>
      </c>
      <c r="M16" s="18"/>
      <c r="N16" s="36"/>
      <c r="O16" s="37"/>
      <c r="P16" s="47" t="str">
        <f t="shared" si="1"/>
        <v>100%</v>
      </c>
    </row>
    <row r="17" spans="1:16" ht="14.25">
      <c r="A17" s="246"/>
      <c r="B17" s="249"/>
      <c r="C17" s="252"/>
      <c r="D17" s="249"/>
      <c r="E17" s="252"/>
      <c r="F17" s="255"/>
      <c r="G17" s="4"/>
      <c r="H17" s="25"/>
      <c r="I17" s="64" t="s">
        <v>72</v>
      </c>
      <c r="J17" s="98">
        <f>ROUNDUP($H17/$D$13,0)*$B$13</f>
        <v>0</v>
      </c>
      <c r="K17" s="35"/>
      <c r="L17" s="47" t="str">
        <f>IF(K17&gt;=J17,"100%",ROUND((K17/J17),2))</f>
        <v>100%</v>
      </c>
      <c r="M17" s="18"/>
      <c r="N17" s="36"/>
      <c r="O17" s="37"/>
      <c r="P17" s="47" t="str">
        <f t="shared" si="1"/>
        <v>100%</v>
      </c>
    </row>
    <row r="18" spans="1:16" ht="24">
      <c r="A18" s="268" t="s">
        <v>27</v>
      </c>
      <c r="B18" s="256">
        <v>1</v>
      </c>
      <c r="C18" s="257" t="s">
        <v>11</v>
      </c>
      <c r="D18" s="256">
        <v>200</v>
      </c>
      <c r="E18" s="257" t="s">
        <v>14</v>
      </c>
      <c r="F18" s="295" t="s">
        <v>28</v>
      </c>
      <c r="G18" s="4"/>
      <c r="H18" s="25"/>
      <c r="I18" s="65" t="s">
        <v>68</v>
      </c>
      <c r="J18" s="26">
        <f>ROUNDUP($H18/$D$18,0)*$B$18</f>
        <v>0</v>
      </c>
      <c r="K18" s="35"/>
      <c r="L18" s="47" t="str">
        <f t="shared" si="0"/>
        <v>100%</v>
      </c>
      <c r="M18" s="18"/>
      <c r="N18" s="36"/>
      <c r="O18" s="37"/>
      <c r="P18" s="47" t="str">
        <f t="shared" si="1"/>
        <v>100%</v>
      </c>
    </row>
    <row r="19" spans="1:16" ht="24">
      <c r="A19" s="245"/>
      <c r="B19" s="248"/>
      <c r="C19" s="251"/>
      <c r="D19" s="248"/>
      <c r="E19" s="251"/>
      <c r="F19" s="254"/>
      <c r="G19" s="4"/>
      <c r="H19" s="25"/>
      <c r="I19" s="64" t="s">
        <v>69</v>
      </c>
      <c r="J19" s="98">
        <f aca="true" t="shared" si="2" ref="J19:J24">ROUNDUP($H19/$D$18,0)*$B$18</f>
        <v>0</v>
      </c>
      <c r="K19" s="35"/>
      <c r="L19" s="47" t="str">
        <f aca="true" t="shared" si="3" ref="L19:L24">IF(K19&gt;=J19,"100%",ROUND((K19/J19),2))</f>
        <v>100%</v>
      </c>
      <c r="M19" s="18"/>
      <c r="N19" s="36"/>
      <c r="O19" s="56"/>
      <c r="P19" s="47" t="str">
        <f t="shared" si="1"/>
        <v>100%</v>
      </c>
    </row>
    <row r="20" spans="1:16" ht="14.25">
      <c r="A20" s="245"/>
      <c r="B20" s="248"/>
      <c r="C20" s="251"/>
      <c r="D20" s="248"/>
      <c r="E20" s="251"/>
      <c r="F20" s="254"/>
      <c r="G20" s="4"/>
      <c r="H20" s="25"/>
      <c r="I20" s="64" t="s">
        <v>70</v>
      </c>
      <c r="J20" s="98">
        <f t="shared" si="2"/>
        <v>0</v>
      </c>
      <c r="K20" s="35"/>
      <c r="L20" s="47" t="str">
        <f t="shared" si="3"/>
        <v>100%</v>
      </c>
      <c r="M20" s="18"/>
      <c r="N20" s="36"/>
      <c r="O20" s="56"/>
      <c r="P20" s="47" t="str">
        <f t="shared" si="1"/>
        <v>100%</v>
      </c>
    </row>
    <row r="21" spans="1:16" ht="14.25">
      <c r="A21" s="245"/>
      <c r="B21" s="248"/>
      <c r="C21" s="251"/>
      <c r="D21" s="248"/>
      <c r="E21" s="251"/>
      <c r="F21" s="254"/>
      <c r="G21" s="4"/>
      <c r="H21" s="25"/>
      <c r="I21" s="64" t="s">
        <v>71</v>
      </c>
      <c r="J21" s="98">
        <f t="shared" si="2"/>
        <v>0</v>
      </c>
      <c r="K21" s="35" t="s">
        <v>85</v>
      </c>
      <c r="L21" s="47" t="str">
        <f>IF(K21&gt;=J21,"100%",ROUND((K21/J21),2))</f>
        <v>100%</v>
      </c>
      <c r="M21" s="18"/>
      <c r="N21" s="36"/>
      <c r="O21" s="56"/>
      <c r="P21" s="47" t="str">
        <f t="shared" si="1"/>
        <v>100%</v>
      </c>
    </row>
    <row r="22" spans="1:16" ht="14.25">
      <c r="A22" s="245"/>
      <c r="B22" s="248"/>
      <c r="C22" s="251"/>
      <c r="D22" s="248"/>
      <c r="E22" s="251"/>
      <c r="F22" s="254"/>
      <c r="G22" s="4"/>
      <c r="H22" s="25"/>
      <c r="I22" s="64" t="s">
        <v>72</v>
      </c>
      <c r="J22" s="98">
        <f t="shared" si="2"/>
        <v>0</v>
      </c>
      <c r="K22" s="35"/>
      <c r="L22" s="47" t="str">
        <f t="shared" si="3"/>
        <v>100%</v>
      </c>
      <c r="M22" s="18"/>
      <c r="N22" s="36"/>
      <c r="O22" s="56"/>
      <c r="P22" s="47" t="str">
        <f t="shared" si="1"/>
        <v>100%</v>
      </c>
    </row>
    <row r="23" spans="1:16" ht="14.25">
      <c r="A23" s="245"/>
      <c r="B23" s="248"/>
      <c r="C23" s="251"/>
      <c r="D23" s="248"/>
      <c r="E23" s="251"/>
      <c r="F23" s="254"/>
      <c r="G23" s="4"/>
      <c r="H23" s="25"/>
      <c r="I23" s="19" t="s">
        <v>77</v>
      </c>
      <c r="J23" s="98">
        <f t="shared" si="2"/>
        <v>0</v>
      </c>
      <c r="K23" s="35"/>
      <c r="L23" s="47" t="str">
        <f t="shared" si="3"/>
        <v>100%</v>
      </c>
      <c r="M23" s="18"/>
      <c r="N23" s="36"/>
      <c r="O23" s="56"/>
      <c r="P23" s="47" t="str">
        <f t="shared" si="1"/>
        <v>100%</v>
      </c>
    </row>
    <row r="24" spans="1:16" ht="14.25">
      <c r="A24" s="246"/>
      <c r="B24" s="249"/>
      <c r="C24" s="252"/>
      <c r="D24" s="249"/>
      <c r="E24" s="252"/>
      <c r="F24" s="255"/>
      <c r="G24" s="4"/>
      <c r="H24" s="25"/>
      <c r="I24" s="19" t="s">
        <v>78</v>
      </c>
      <c r="J24" s="98">
        <f>ROUNDUP($H24/$D$18,0)*$B$18</f>
        <v>0</v>
      </c>
      <c r="K24" s="35"/>
      <c r="L24" s="47" t="str">
        <f t="shared" si="3"/>
        <v>100%</v>
      </c>
      <c r="M24" s="18"/>
      <c r="N24" s="36"/>
      <c r="O24" s="56"/>
      <c r="P24" s="47" t="str">
        <f t="shared" si="1"/>
        <v>100%</v>
      </c>
    </row>
    <row r="25" spans="1:16" ht="7.5" customHeight="1">
      <c r="A25" s="268" t="s">
        <v>29</v>
      </c>
      <c r="B25" s="256">
        <v>2</v>
      </c>
      <c r="C25" s="274" t="s">
        <v>30</v>
      </c>
      <c r="D25" s="256">
        <v>400</v>
      </c>
      <c r="E25" s="257" t="s">
        <v>31</v>
      </c>
      <c r="F25" s="270" t="s">
        <v>32</v>
      </c>
      <c r="G25" s="4"/>
      <c r="H25" s="175"/>
      <c r="I25" s="109" t="s">
        <v>68</v>
      </c>
      <c r="J25" s="194">
        <f>IF($H25&lt;$D$25,$B$31,(ROUNDUP(($H25/$D$25)*$B$25,0)))</f>
        <v>3</v>
      </c>
      <c r="K25" s="175"/>
      <c r="L25" s="266">
        <f>IF(K25&gt;=J25,"100%",ROUND((K25/J25),2))</f>
        <v>0</v>
      </c>
      <c r="M25" s="18"/>
      <c r="N25" s="175"/>
      <c r="O25" s="277"/>
      <c r="P25" s="266" t="str">
        <f t="shared" si="1"/>
        <v>100%</v>
      </c>
    </row>
    <row r="26" spans="1:16" ht="7.5" customHeight="1">
      <c r="A26" s="245"/>
      <c r="B26" s="248"/>
      <c r="C26" s="275"/>
      <c r="D26" s="248"/>
      <c r="E26" s="251"/>
      <c r="F26" s="271"/>
      <c r="G26" s="4"/>
      <c r="H26" s="175"/>
      <c r="I26" s="109"/>
      <c r="J26" s="194"/>
      <c r="K26" s="175"/>
      <c r="L26" s="267"/>
      <c r="M26" s="18"/>
      <c r="N26" s="175"/>
      <c r="O26" s="278"/>
      <c r="P26" s="267"/>
    </row>
    <row r="27" spans="1:16" ht="7.5" customHeight="1">
      <c r="A27" s="245"/>
      <c r="B27" s="248"/>
      <c r="C27" s="275"/>
      <c r="D27" s="248"/>
      <c r="E27" s="251"/>
      <c r="F27" s="271"/>
      <c r="G27" s="4"/>
      <c r="H27" s="175"/>
      <c r="I27" s="109" t="s">
        <v>70</v>
      </c>
      <c r="J27" s="194">
        <f>IF($H27&lt;$D$25,$B$31,(ROUNDUP(($H27/$D$25)*$B$25,0)))</f>
        <v>3</v>
      </c>
      <c r="K27" s="175"/>
      <c r="L27" s="266">
        <f>IF(K27&gt;=J27,"100%",ROUND((K27/J27),2))</f>
        <v>0</v>
      </c>
      <c r="M27" s="18"/>
      <c r="N27" s="175"/>
      <c r="O27" s="277"/>
      <c r="P27" s="266" t="str">
        <f t="shared" si="1"/>
        <v>100%</v>
      </c>
    </row>
    <row r="28" spans="1:16" ht="7.5" customHeight="1">
      <c r="A28" s="245"/>
      <c r="B28" s="248"/>
      <c r="C28" s="275"/>
      <c r="D28" s="248"/>
      <c r="E28" s="251"/>
      <c r="F28" s="271"/>
      <c r="G28" s="4"/>
      <c r="H28" s="175"/>
      <c r="I28" s="109"/>
      <c r="J28" s="194"/>
      <c r="K28" s="175"/>
      <c r="L28" s="267"/>
      <c r="M28" s="18"/>
      <c r="N28" s="175"/>
      <c r="O28" s="278"/>
      <c r="P28" s="267"/>
    </row>
    <row r="29" spans="1:16" ht="7.5" customHeight="1">
      <c r="A29" s="245"/>
      <c r="B29" s="248"/>
      <c r="C29" s="275"/>
      <c r="D29" s="248"/>
      <c r="E29" s="251"/>
      <c r="F29" s="271"/>
      <c r="G29" s="4"/>
      <c r="H29" s="175"/>
      <c r="I29" s="109" t="s">
        <v>71</v>
      </c>
      <c r="J29" s="194">
        <f>IF($H29&lt;$D$25,$B$31,(ROUNDUP(($H29/$D$25)*$B$25,0)))</f>
        <v>3</v>
      </c>
      <c r="K29" s="175"/>
      <c r="L29" s="266">
        <f>IF(K29&gt;=J29,"100%",ROUND((K29/J29),2))</f>
        <v>0</v>
      </c>
      <c r="M29" s="18"/>
      <c r="N29" s="175"/>
      <c r="O29" s="277"/>
      <c r="P29" s="266" t="str">
        <f t="shared" si="1"/>
        <v>100%</v>
      </c>
    </row>
    <row r="30" spans="1:16" ht="7.5" customHeight="1">
      <c r="A30" s="245"/>
      <c r="B30" s="249"/>
      <c r="C30" s="276"/>
      <c r="D30" s="248"/>
      <c r="E30" s="251"/>
      <c r="F30" s="272"/>
      <c r="G30" s="4"/>
      <c r="H30" s="175"/>
      <c r="I30" s="109"/>
      <c r="J30" s="194"/>
      <c r="K30" s="175"/>
      <c r="L30" s="267"/>
      <c r="M30" s="18"/>
      <c r="N30" s="175"/>
      <c r="O30" s="278"/>
      <c r="P30" s="267"/>
    </row>
    <row r="31" spans="1:16" ht="7.5" customHeight="1">
      <c r="A31" s="245"/>
      <c r="B31" s="256">
        <v>3</v>
      </c>
      <c r="C31" s="257" t="s">
        <v>30</v>
      </c>
      <c r="D31" s="248"/>
      <c r="E31" s="251"/>
      <c r="F31" s="263" t="s">
        <v>33</v>
      </c>
      <c r="G31" s="4"/>
      <c r="H31" s="175"/>
      <c r="I31" s="109" t="s">
        <v>72</v>
      </c>
      <c r="J31" s="194">
        <f>IF($H31&lt;$D$25,$B$31,(ROUNDUP(($H31/$D$25)*$B$25,0)))</f>
        <v>3</v>
      </c>
      <c r="K31" s="175"/>
      <c r="L31" s="266">
        <f>IF(K31&gt;=J31,"100%",ROUND((K31/J31),2))</f>
        <v>0</v>
      </c>
      <c r="M31" s="18"/>
      <c r="N31" s="175"/>
      <c r="O31" s="277"/>
      <c r="P31" s="266" t="str">
        <f t="shared" si="1"/>
        <v>100%</v>
      </c>
    </row>
    <row r="32" spans="1:16" ht="7.5" customHeight="1">
      <c r="A32" s="245"/>
      <c r="B32" s="248"/>
      <c r="C32" s="251"/>
      <c r="D32" s="248"/>
      <c r="E32" s="251"/>
      <c r="F32" s="264"/>
      <c r="G32" s="4"/>
      <c r="H32" s="175"/>
      <c r="I32" s="109"/>
      <c r="J32" s="194"/>
      <c r="K32" s="175"/>
      <c r="L32" s="267"/>
      <c r="M32" s="18"/>
      <c r="N32" s="175"/>
      <c r="O32" s="278"/>
      <c r="P32" s="267"/>
    </row>
    <row r="33" spans="1:16" ht="7.5" customHeight="1">
      <c r="A33" s="245"/>
      <c r="B33" s="248"/>
      <c r="C33" s="251"/>
      <c r="D33" s="248"/>
      <c r="E33" s="251"/>
      <c r="F33" s="264"/>
      <c r="G33" s="4"/>
      <c r="H33" s="175"/>
      <c r="I33" s="109" t="s">
        <v>77</v>
      </c>
      <c r="J33" s="194">
        <f>IF($H33&lt;$D$25,$B$31,(ROUNDUP(($H33/$D$25)*$B$25,0)))</f>
        <v>3</v>
      </c>
      <c r="K33" s="175"/>
      <c r="L33" s="266">
        <f>IF(K33&gt;=J33,"100%",ROUND((K33/J33),2))</f>
        <v>0</v>
      </c>
      <c r="M33" s="18"/>
      <c r="N33" s="175"/>
      <c r="O33" s="277"/>
      <c r="P33" s="266" t="str">
        <f t="shared" si="1"/>
        <v>100%</v>
      </c>
    </row>
    <row r="34" spans="1:16" ht="7.5" customHeight="1">
      <c r="A34" s="245"/>
      <c r="B34" s="248"/>
      <c r="C34" s="251"/>
      <c r="D34" s="248"/>
      <c r="E34" s="251"/>
      <c r="F34" s="264"/>
      <c r="G34" s="4"/>
      <c r="H34" s="175"/>
      <c r="I34" s="109"/>
      <c r="J34" s="194"/>
      <c r="K34" s="175"/>
      <c r="L34" s="267"/>
      <c r="M34" s="18"/>
      <c r="N34" s="175"/>
      <c r="O34" s="278"/>
      <c r="P34" s="267"/>
    </row>
    <row r="35" spans="1:16" ht="7.5" customHeight="1">
      <c r="A35" s="245"/>
      <c r="B35" s="248"/>
      <c r="C35" s="251"/>
      <c r="D35" s="248"/>
      <c r="E35" s="251"/>
      <c r="F35" s="264"/>
      <c r="G35" s="4"/>
      <c r="H35" s="175"/>
      <c r="I35" s="109" t="s">
        <v>78</v>
      </c>
      <c r="J35" s="194">
        <f>IF($H35&lt;$D$25,$B$31,(ROUNDUP(($H35/$D$25)*$B$25,0)))</f>
        <v>3</v>
      </c>
      <c r="K35" s="175"/>
      <c r="L35" s="266">
        <f>IF(K35&gt;=J35,"100%",ROUND((K35/J35),2))</f>
        <v>0</v>
      </c>
      <c r="M35" s="18"/>
      <c r="N35" s="175"/>
      <c r="O35" s="277"/>
      <c r="P35" s="266" t="str">
        <f t="shared" si="1"/>
        <v>100%</v>
      </c>
    </row>
    <row r="36" spans="1:16" ht="7.5" customHeight="1">
      <c r="A36" s="245"/>
      <c r="B36" s="249"/>
      <c r="C36" s="252"/>
      <c r="D36" s="249"/>
      <c r="E36" s="252"/>
      <c r="F36" s="273"/>
      <c r="G36" s="4"/>
      <c r="H36" s="175"/>
      <c r="I36" s="109"/>
      <c r="J36" s="194"/>
      <c r="K36" s="175"/>
      <c r="L36" s="267"/>
      <c r="M36" s="18"/>
      <c r="N36" s="175"/>
      <c r="O36" s="278"/>
      <c r="P36" s="267"/>
    </row>
    <row r="37" spans="1:16" ht="14.25">
      <c r="A37" s="245"/>
      <c r="B37" s="256">
        <v>1</v>
      </c>
      <c r="C37" s="257" t="s">
        <v>34</v>
      </c>
      <c r="D37" s="256">
        <v>40</v>
      </c>
      <c r="E37" s="257" t="s">
        <v>35</v>
      </c>
      <c r="F37" s="263" t="s">
        <v>36</v>
      </c>
      <c r="G37" s="4"/>
      <c r="H37" s="25"/>
      <c r="I37" s="64" t="s">
        <v>79</v>
      </c>
      <c r="J37" s="26">
        <f>ROUNDUP($H37/$D$37,0)*$B$37</f>
        <v>0</v>
      </c>
      <c r="K37" s="35"/>
      <c r="L37" s="47" t="str">
        <f>IF(K37&gt;=J37,"100%",ROUND((K37/J37),2))</f>
        <v>100%</v>
      </c>
      <c r="M37" s="18"/>
      <c r="N37" s="36"/>
      <c r="O37" s="37"/>
      <c r="P37" s="47" t="str">
        <f t="shared" si="1"/>
        <v>100%</v>
      </c>
    </row>
    <row r="38" spans="1:16" ht="14.25">
      <c r="A38" s="245"/>
      <c r="B38" s="248"/>
      <c r="C38" s="251"/>
      <c r="D38" s="248"/>
      <c r="E38" s="251"/>
      <c r="F38" s="264"/>
      <c r="G38" s="4"/>
      <c r="H38" s="25"/>
      <c r="I38" s="64" t="s">
        <v>74</v>
      </c>
      <c r="J38" s="98">
        <f>ROUNDUP($H38/$D$37,0)*$B$37</f>
        <v>0</v>
      </c>
      <c r="K38" s="35"/>
      <c r="L38" s="47" t="str">
        <f>IF(K38&gt;=J38,"100%",ROUND((K38/J38),2))</f>
        <v>100%</v>
      </c>
      <c r="M38" s="18"/>
      <c r="N38" s="36"/>
      <c r="O38" s="37"/>
      <c r="P38" s="47" t="str">
        <f t="shared" si="1"/>
        <v>100%</v>
      </c>
    </row>
    <row r="39" spans="1:16" ht="14.25">
      <c r="A39" s="245"/>
      <c r="B39" s="248"/>
      <c r="C39" s="251"/>
      <c r="D39" s="248"/>
      <c r="E39" s="251"/>
      <c r="F39" s="264"/>
      <c r="G39" s="4"/>
      <c r="H39" s="25"/>
      <c r="I39" s="64" t="s">
        <v>75</v>
      </c>
      <c r="J39" s="98">
        <f>ROUNDUP($H39/$D$37,0)*$B$37</f>
        <v>0</v>
      </c>
      <c r="K39" s="35"/>
      <c r="L39" s="47" t="str">
        <f>IF(K39&gt;=J39,"100%",ROUND((K39/J39),2))</f>
        <v>100%</v>
      </c>
      <c r="M39" s="18"/>
      <c r="N39" s="36"/>
      <c r="O39" s="37"/>
      <c r="P39" s="47" t="str">
        <f t="shared" si="1"/>
        <v>100%</v>
      </c>
    </row>
    <row r="40" spans="1:16" ht="15" thickBot="1">
      <c r="A40" s="269"/>
      <c r="B40" s="261"/>
      <c r="C40" s="262"/>
      <c r="D40" s="261"/>
      <c r="E40" s="262"/>
      <c r="F40" s="265"/>
      <c r="G40" s="4"/>
      <c r="H40" s="16"/>
      <c r="I40" s="75" t="s">
        <v>76</v>
      </c>
      <c r="J40" s="28">
        <f>ROUNDUP($H40/$D$37,0)*$B$37</f>
        <v>0</v>
      </c>
      <c r="K40" s="38"/>
      <c r="L40" s="76" t="str">
        <f>IF(K40&gt;=J40,"100%",ROUND((K40/J40),2))</f>
        <v>100%</v>
      </c>
      <c r="M40" s="18"/>
      <c r="N40" s="39"/>
      <c r="O40" s="40"/>
      <c r="P40" s="76" t="str">
        <f t="shared" si="1"/>
        <v>100%</v>
      </c>
    </row>
    <row r="41" spans="1:16" ht="15.75" thickBot="1">
      <c r="A41" s="296" t="s">
        <v>87</v>
      </c>
      <c r="B41" s="297"/>
      <c r="C41" s="297"/>
      <c r="D41" s="297"/>
      <c r="E41" s="297"/>
      <c r="F41" s="298"/>
      <c r="G41" s="4"/>
      <c r="H41" s="299"/>
      <c r="I41" s="300"/>
      <c r="J41" s="300"/>
      <c r="K41" s="300"/>
      <c r="L41" s="301"/>
      <c r="M41" s="18"/>
      <c r="N41" s="279"/>
      <c r="O41" s="280"/>
      <c r="P41" s="281"/>
    </row>
    <row r="42" spans="1:16" ht="14.25">
      <c r="A42" s="5" t="s">
        <v>10</v>
      </c>
      <c r="B42" s="6">
        <v>1</v>
      </c>
      <c r="C42" s="7" t="s">
        <v>11</v>
      </c>
      <c r="D42" s="6">
        <v>1</v>
      </c>
      <c r="E42" s="7" t="s">
        <v>12</v>
      </c>
      <c r="F42" s="8" t="s">
        <v>13</v>
      </c>
      <c r="G42" s="4"/>
      <c r="H42" s="22"/>
      <c r="I42" s="21" t="str">
        <f aca="true" t="shared" si="4" ref="I42:I50">E42</f>
        <v>viaje</v>
      </c>
      <c r="J42" s="23">
        <f>ROUNDUP(H42/D42,0)*B42</f>
        <v>0</v>
      </c>
      <c r="K42" s="21"/>
      <c r="L42" s="47" t="str">
        <f>IF(K42&gt;=J42,"100%",ROUND((K42/J42),2))</f>
        <v>100%</v>
      </c>
      <c r="M42" s="18"/>
      <c r="N42" s="33"/>
      <c r="O42" s="34"/>
      <c r="P42" s="47" t="str">
        <f t="shared" si="1"/>
        <v>100%</v>
      </c>
    </row>
    <row r="43" spans="1:16" ht="30" customHeight="1">
      <c r="A43" s="9" t="s">
        <v>86</v>
      </c>
      <c r="B43" s="10">
        <v>1</v>
      </c>
      <c r="C43" s="11" t="s">
        <v>25</v>
      </c>
      <c r="D43" s="10">
        <v>250</v>
      </c>
      <c r="E43" s="11" t="s">
        <v>14</v>
      </c>
      <c r="F43" s="12"/>
      <c r="G43" s="4"/>
      <c r="H43" s="13"/>
      <c r="I43" s="19" t="str">
        <f t="shared" si="4"/>
        <v>mt3</v>
      </c>
      <c r="J43" s="24">
        <f>ROUNDUP(H43/D43,0)*B43</f>
        <v>0</v>
      </c>
      <c r="K43" s="19"/>
      <c r="L43" s="47" t="str">
        <f>IF(K43&gt;=J43,"100%",ROUND((K43/J43),2))</f>
        <v>100%</v>
      </c>
      <c r="M43" s="18"/>
      <c r="N43" s="36"/>
      <c r="O43" s="37"/>
      <c r="P43" s="47" t="str">
        <f t="shared" si="1"/>
        <v>100%</v>
      </c>
    </row>
    <row r="44" spans="1:16" ht="28.5">
      <c r="A44" s="9" t="s">
        <v>15</v>
      </c>
      <c r="B44" s="10">
        <v>3</v>
      </c>
      <c r="C44" s="11" t="s">
        <v>16</v>
      </c>
      <c r="D44" s="10">
        <v>700</v>
      </c>
      <c r="E44" s="11" t="s">
        <v>14</v>
      </c>
      <c r="F44" s="12"/>
      <c r="G44" s="4"/>
      <c r="H44" s="13"/>
      <c r="I44" s="19" t="str">
        <f t="shared" si="4"/>
        <v>mt3</v>
      </c>
      <c r="J44" s="24">
        <f>ROUNDUP(H44/D44,0)*B44</f>
        <v>0</v>
      </c>
      <c r="K44" s="35"/>
      <c r="L44" s="47" t="str">
        <f aca="true" t="shared" si="5" ref="L44:L96">IF(K44&gt;=J44,"100%",ROUND((K44/J44),2))</f>
        <v>100%</v>
      </c>
      <c r="M44" s="18"/>
      <c r="N44" s="36"/>
      <c r="O44" s="37"/>
      <c r="P44" s="47" t="str">
        <f t="shared" si="1"/>
        <v>100%</v>
      </c>
    </row>
    <row r="45" spans="1:16" ht="15" customHeight="1">
      <c r="A45" s="9" t="s">
        <v>17</v>
      </c>
      <c r="B45" s="10">
        <v>1</v>
      </c>
      <c r="C45" s="11" t="s">
        <v>25</v>
      </c>
      <c r="D45" s="10">
        <v>500</v>
      </c>
      <c r="E45" s="11" t="s">
        <v>14</v>
      </c>
      <c r="F45" s="12"/>
      <c r="G45" s="4"/>
      <c r="H45" s="13"/>
      <c r="I45" s="19" t="str">
        <f t="shared" si="4"/>
        <v>mt3</v>
      </c>
      <c r="J45" s="24">
        <f>ROUNDUP(H45/D45,0)*B45</f>
        <v>0</v>
      </c>
      <c r="K45" s="35"/>
      <c r="L45" s="47" t="str">
        <f t="shared" si="5"/>
        <v>100%</v>
      </c>
      <c r="M45" s="18"/>
      <c r="N45" s="36"/>
      <c r="O45" s="37"/>
      <c r="P45" s="47" t="str">
        <f t="shared" si="1"/>
        <v>100%</v>
      </c>
    </row>
    <row r="46" spans="1:16" ht="15" customHeight="1">
      <c r="A46" s="9" t="s">
        <v>89</v>
      </c>
      <c r="B46" s="10">
        <v>1</v>
      </c>
      <c r="C46" s="11" t="s">
        <v>25</v>
      </c>
      <c r="D46" s="10">
        <v>27</v>
      </c>
      <c r="E46" s="11" t="s">
        <v>14</v>
      </c>
      <c r="F46" s="12"/>
      <c r="G46" s="4"/>
      <c r="H46" s="25"/>
      <c r="I46" s="19" t="str">
        <f t="shared" si="4"/>
        <v>mt3</v>
      </c>
      <c r="J46" s="26">
        <f>ROUNDUP(H46/D46,0)*B46</f>
        <v>0</v>
      </c>
      <c r="K46" s="35"/>
      <c r="L46" s="47" t="str">
        <f t="shared" si="5"/>
        <v>100%</v>
      </c>
      <c r="M46" s="18"/>
      <c r="N46" s="36"/>
      <c r="O46" s="37"/>
      <c r="P46" s="47" t="str">
        <f t="shared" si="1"/>
        <v>100%</v>
      </c>
    </row>
    <row r="47" spans="1:16" ht="30.75" customHeight="1">
      <c r="A47" s="9" t="s">
        <v>88</v>
      </c>
      <c r="B47" s="10">
        <v>1</v>
      </c>
      <c r="C47" s="11" t="s">
        <v>25</v>
      </c>
      <c r="D47" s="10">
        <v>175</v>
      </c>
      <c r="E47" s="11" t="s">
        <v>14</v>
      </c>
      <c r="F47" s="12"/>
      <c r="G47" s="4"/>
      <c r="H47" s="25"/>
      <c r="I47" s="19" t="str">
        <f t="shared" si="4"/>
        <v>mt3</v>
      </c>
      <c r="J47" s="26">
        <f>ROUNDUP(H47/D47,0)*B47</f>
        <v>0</v>
      </c>
      <c r="K47" s="35"/>
      <c r="L47" s="47" t="str">
        <f>IF(K47&gt;=J47,"100%",ROUND((K47/J47),2))</f>
        <v>100%</v>
      </c>
      <c r="M47" s="18"/>
      <c r="N47" s="36"/>
      <c r="O47" s="37"/>
      <c r="P47" s="47" t="str">
        <f t="shared" si="1"/>
        <v>100%</v>
      </c>
    </row>
    <row r="48" spans="1:16" ht="15" customHeight="1">
      <c r="A48" s="86" t="s">
        <v>90</v>
      </c>
      <c r="B48" s="10">
        <v>1</v>
      </c>
      <c r="C48" s="7" t="s">
        <v>25</v>
      </c>
      <c r="D48" s="10">
        <v>110</v>
      </c>
      <c r="E48" s="11" t="s">
        <v>14</v>
      </c>
      <c r="F48" s="8"/>
      <c r="G48" s="4"/>
      <c r="H48" s="25"/>
      <c r="I48" s="19" t="str">
        <f t="shared" si="4"/>
        <v>mt3</v>
      </c>
      <c r="J48" s="26">
        <f>ROUNDUP(H48/D48,0)*B48</f>
        <v>0</v>
      </c>
      <c r="K48" s="35"/>
      <c r="L48" s="47" t="str">
        <f>IF(K48&gt;=J48,"100%",ROUND((K48/J48),2))</f>
        <v>100%</v>
      </c>
      <c r="M48" s="18"/>
      <c r="N48" s="36"/>
      <c r="O48" s="37"/>
      <c r="P48" s="47" t="str">
        <f t="shared" si="1"/>
        <v>100%</v>
      </c>
    </row>
    <row r="49" spans="1:16" ht="15" customHeight="1">
      <c r="A49" s="86" t="s">
        <v>91</v>
      </c>
      <c r="B49" s="87">
        <v>1</v>
      </c>
      <c r="C49" s="88" t="s">
        <v>25</v>
      </c>
      <c r="D49" s="87">
        <v>110</v>
      </c>
      <c r="E49" s="89" t="s">
        <v>93</v>
      </c>
      <c r="F49" s="90"/>
      <c r="G49" s="4"/>
      <c r="H49" s="49"/>
      <c r="I49" s="19" t="str">
        <f t="shared" si="4"/>
        <v>mt3</v>
      </c>
      <c r="J49" s="51">
        <f>ROUNDUP(H49/D49,0)*B49</f>
        <v>0</v>
      </c>
      <c r="K49" s="52"/>
      <c r="L49" s="47" t="str">
        <f>IF(K49&gt;=J49,"100%",ROUND((K49/J49),2))</f>
        <v>100%</v>
      </c>
      <c r="M49" s="18"/>
      <c r="N49" s="55"/>
      <c r="O49" s="56"/>
      <c r="P49" s="47" t="str">
        <f t="shared" si="1"/>
        <v>100%</v>
      </c>
    </row>
    <row r="50" spans="1:16" ht="15" customHeight="1" thickBot="1">
      <c r="A50" s="67" t="s">
        <v>92</v>
      </c>
      <c r="B50" s="68">
        <v>1</v>
      </c>
      <c r="C50" s="69" t="s">
        <v>25</v>
      </c>
      <c r="D50" s="68">
        <v>110</v>
      </c>
      <c r="E50" s="69" t="s">
        <v>93</v>
      </c>
      <c r="F50" s="70"/>
      <c r="G50" s="4"/>
      <c r="H50" s="16"/>
      <c r="I50" s="27" t="str">
        <f t="shared" si="4"/>
        <v>mt3</v>
      </c>
      <c r="J50" s="28">
        <f>ROUNDUP(H50/D50,0)*B50</f>
        <v>0</v>
      </c>
      <c r="K50" s="38"/>
      <c r="L50" s="47" t="str">
        <f>IF(K50&gt;=J50,"100%",ROUND((K50/J50),2))</f>
        <v>100%</v>
      </c>
      <c r="M50" s="18"/>
      <c r="N50" s="39"/>
      <c r="O50" s="40"/>
      <c r="P50" s="47" t="str">
        <f t="shared" si="1"/>
        <v>100%</v>
      </c>
    </row>
    <row r="51" spans="1:16" ht="15.75" thickBot="1">
      <c r="A51" s="191" t="s">
        <v>82</v>
      </c>
      <c r="B51" s="192"/>
      <c r="C51" s="192"/>
      <c r="D51" s="192"/>
      <c r="E51" s="192"/>
      <c r="F51" s="193"/>
      <c r="G51" s="4"/>
      <c r="H51" s="210"/>
      <c r="I51" s="211"/>
      <c r="J51" s="211"/>
      <c r="K51" s="211"/>
      <c r="L51" s="212"/>
      <c r="M51" s="18"/>
      <c r="N51" s="213"/>
      <c r="O51" s="214"/>
      <c r="P51" s="215"/>
    </row>
    <row r="52" spans="1:16" ht="14.25">
      <c r="A52" s="303" t="s">
        <v>80</v>
      </c>
      <c r="B52" s="305">
        <v>5</v>
      </c>
      <c r="C52" s="306" t="s">
        <v>18</v>
      </c>
      <c r="D52" s="288">
        <v>10000</v>
      </c>
      <c r="E52" s="306" t="s">
        <v>18</v>
      </c>
      <c r="F52" s="291" t="s">
        <v>94</v>
      </c>
      <c r="G52" s="4"/>
      <c r="H52" s="71"/>
      <c r="I52" s="82" t="s">
        <v>66</v>
      </c>
      <c r="J52" s="73">
        <f>ROUNDUP($H$52/$D$52,0)*$B$52</f>
        <v>0</v>
      </c>
      <c r="K52" s="77"/>
      <c r="L52" s="74" t="str">
        <f t="shared" si="5"/>
        <v>100%</v>
      </c>
      <c r="M52" s="18"/>
      <c r="N52" s="77"/>
      <c r="O52" s="78"/>
      <c r="P52" s="74" t="str">
        <f>IF(O52&gt;=N52,"100%",ROUND((O52/N52),2))</f>
        <v>100%</v>
      </c>
    </row>
    <row r="53" spans="1:16" ht="14.25">
      <c r="A53" s="220"/>
      <c r="B53" s="230"/>
      <c r="C53" s="217"/>
      <c r="D53" s="289"/>
      <c r="E53" s="217"/>
      <c r="F53" s="226"/>
      <c r="G53" s="4"/>
      <c r="H53" s="25"/>
      <c r="I53" s="19" t="s">
        <v>65</v>
      </c>
      <c r="J53" s="26">
        <f>ROUNDUP(H53/$D$52,0)*$B$52</f>
        <v>0</v>
      </c>
      <c r="K53" s="36"/>
      <c r="L53" s="48" t="str">
        <f t="shared" si="5"/>
        <v>100%</v>
      </c>
      <c r="M53" s="18"/>
      <c r="N53" s="36"/>
      <c r="O53" s="37"/>
      <c r="P53" s="47" t="str">
        <f>IF(O53&gt;=N53,"100%",ROUND((O53/N53),2))</f>
        <v>100%</v>
      </c>
    </row>
    <row r="54" spans="1:16" ht="14.25">
      <c r="A54" s="220"/>
      <c r="B54" s="230"/>
      <c r="C54" s="217"/>
      <c r="D54" s="289"/>
      <c r="E54" s="217"/>
      <c r="F54" s="226"/>
      <c r="G54" s="4"/>
      <c r="H54" s="25"/>
      <c r="I54" s="19" t="s">
        <v>83</v>
      </c>
      <c r="J54" s="26">
        <f>ROUNDUP(H54/$D$52,0)*$B$52</f>
        <v>0</v>
      </c>
      <c r="K54" s="36"/>
      <c r="L54" s="48" t="str">
        <f t="shared" si="5"/>
        <v>100%</v>
      </c>
      <c r="M54" s="18"/>
      <c r="N54" s="36"/>
      <c r="O54" s="37"/>
      <c r="P54" s="47" t="str">
        <f aca="true" t="shared" si="6" ref="P54:P60">IF(O54&gt;=N54,"100%",ROUND((O54/N54),2))</f>
        <v>100%</v>
      </c>
    </row>
    <row r="55" spans="1:16" ht="14.25">
      <c r="A55" s="220"/>
      <c r="B55" s="230"/>
      <c r="C55" s="217"/>
      <c r="D55" s="290"/>
      <c r="E55" s="217"/>
      <c r="F55" s="227"/>
      <c r="G55" s="4"/>
      <c r="H55" s="25"/>
      <c r="I55" s="19" t="s">
        <v>84</v>
      </c>
      <c r="J55" s="26">
        <f>ROUNDUP(H55/$D$52,0)*$B$52</f>
        <v>0</v>
      </c>
      <c r="K55" s="36"/>
      <c r="L55" s="48" t="str">
        <f aca="true" t="shared" si="7" ref="L55:L60">IF(K55&gt;=J55,"100%",ROUND((K55/J55),2))</f>
        <v>100%</v>
      </c>
      <c r="M55" s="18"/>
      <c r="N55" s="36"/>
      <c r="O55" s="37"/>
      <c r="P55" s="47" t="str">
        <f>IF(O55&gt;=N55,"100%",ROUND((O55/N55),2))</f>
        <v>100%</v>
      </c>
    </row>
    <row r="56" spans="1:16" ht="14.25">
      <c r="A56" s="304"/>
      <c r="B56" s="231"/>
      <c r="C56" s="218"/>
      <c r="D56" s="91">
        <v>50000</v>
      </c>
      <c r="E56" s="218"/>
      <c r="F56" s="94" t="s">
        <v>95</v>
      </c>
      <c r="G56" s="4"/>
      <c r="H56" s="25"/>
      <c r="I56" s="19" t="s">
        <v>95</v>
      </c>
      <c r="J56" s="26">
        <f>ROUNDUP(H56/$D$56,0)*$B$52</f>
        <v>0</v>
      </c>
      <c r="K56" s="36"/>
      <c r="L56" s="48" t="str">
        <f t="shared" si="7"/>
        <v>100%</v>
      </c>
      <c r="M56" s="18"/>
      <c r="N56" s="36"/>
      <c r="O56" s="37"/>
      <c r="P56" s="47" t="str">
        <f>IF(O56&gt;=N56,"100%",ROUND((O56/N56),2))</f>
        <v>100%</v>
      </c>
    </row>
    <row r="57" spans="1:16" ht="14.25">
      <c r="A57" s="219" t="s">
        <v>81</v>
      </c>
      <c r="B57" s="229">
        <v>5</v>
      </c>
      <c r="C57" s="292" t="s">
        <v>18</v>
      </c>
      <c r="D57" s="302">
        <v>10000</v>
      </c>
      <c r="E57" s="216" t="s">
        <v>18</v>
      </c>
      <c r="F57" s="225" t="s">
        <v>94</v>
      </c>
      <c r="G57" s="4"/>
      <c r="H57" s="25"/>
      <c r="I57" s="19" t="s">
        <v>66</v>
      </c>
      <c r="J57" s="26">
        <f>ROUNDUP(H57/$D$57,0)*$B$57</f>
        <v>0</v>
      </c>
      <c r="K57" s="36"/>
      <c r="L57" s="48" t="str">
        <f t="shared" si="7"/>
        <v>100%</v>
      </c>
      <c r="M57" s="18"/>
      <c r="N57" s="36"/>
      <c r="O57" s="37"/>
      <c r="P57" s="47" t="str">
        <f t="shared" si="6"/>
        <v>100%</v>
      </c>
    </row>
    <row r="58" spans="1:16" ht="14.25">
      <c r="A58" s="220"/>
      <c r="B58" s="230"/>
      <c r="C58" s="293"/>
      <c r="D58" s="289"/>
      <c r="E58" s="217"/>
      <c r="F58" s="226"/>
      <c r="G58" s="4"/>
      <c r="H58" s="25"/>
      <c r="I58" s="19" t="s">
        <v>65</v>
      </c>
      <c r="J58" s="26">
        <f>ROUNDUP(H58/$D$57,0)*$B$57</f>
        <v>0</v>
      </c>
      <c r="K58" s="36"/>
      <c r="L58" s="48" t="str">
        <f t="shared" si="7"/>
        <v>100%</v>
      </c>
      <c r="M58" s="18"/>
      <c r="N58" s="36"/>
      <c r="O58" s="37"/>
      <c r="P58" s="47" t="str">
        <f t="shared" si="6"/>
        <v>100%</v>
      </c>
    </row>
    <row r="59" spans="1:16" ht="14.25">
      <c r="A59" s="220"/>
      <c r="B59" s="230"/>
      <c r="C59" s="293"/>
      <c r="D59" s="289"/>
      <c r="E59" s="217"/>
      <c r="F59" s="226"/>
      <c r="G59" s="4"/>
      <c r="H59" s="25"/>
      <c r="I59" s="19" t="s">
        <v>83</v>
      </c>
      <c r="J59" s="26">
        <f>ROUNDUP(H59/$D$57,0)*$B$57</f>
        <v>0</v>
      </c>
      <c r="K59" s="36"/>
      <c r="L59" s="48" t="str">
        <f t="shared" si="7"/>
        <v>100%</v>
      </c>
      <c r="M59" s="18"/>
      <c r="N59" s="36"/>
      <c r="O59" s="37"/>
      <c r="P59" s="47" t="str">
        <f t="shared" si="6"/>
        <v>100%</v>
      </c>
    </row>
    <row r="60" spans="1:16" ht="14.25">
      <c r="A60" s="220"/>
      <c r="B60" s="230"/>
      <c r="C60" s="293"/>
      <c r="D60" s="290"/>
      <c r="E60" s="217"/>
      <c r="F60" s="227"/>
      <c r="G60" s="4"/>
      <c r="H60" s="25"/>
      <c r="I60" s="19" t="s">
        <v>84</v>
      </c>
      <c r="J60" s="26">
        <f>ROUNDUP(H60/$D$57,0)*$B$57</f>
        <v>0</v>
      </c>
      <c r="K60" s="36"/>
      <c r="L60" s="48" t="str">
        <f t="shared" si="7"/>
        <v>100%</v>
      </c>
      <c r="M60" s="18"/>
      <c r="N60" s="36"/>
      <c r="O60" s="37"/>
      <c r="P60" s="47" t="str">
        <f t="shared" si="6"/>
        <v>100%</v>
      </c>
    </row>
    <row r="61" spans="1:16" ht="14.25">
      <c r="A61" s="304"/>
      <c r="B61" s="231"/>
      <c r="C61" s="294"/>
      <c r="D61" s="92">
        <v>50000</v>
      </c>
      <c r="E61" s="218"/>
      <c r="F61" s="95" t="s">
        <v>95</v>
      </c>
      <c r="G61" s="4"/>
      <c r="H61" s="93"/>
      <c r="I61" s="19" t="s">
        <v>95</v>
      </c>
      <c r="J61" s="26">
        <f>ROUNDUP(H61/$D$61,0)*$B$57</f>
        <v>0</v>
      </c>
      <c r="K61" s="36"/>
      <c r="L61" s="48" t="str">
        <f aca="true" t="shared" si="8" ref="L61:L66">IF(K61&gt;=J61,"100%",ROUND((K61/J61),2))</f>
        <v>100%</v>
      </c>
      <c r="M61" s="18"/>
      <c r="N61" s="36"/>
      <c r="O61" s="37"/>
      <c r="P61" s="47" t="str">
        <f aca="true" t="shared" si="9" ref="P61:P66">IF(O61&gt;=N61,"100%",ROUND((O61/N61),2))</f>
        <v>100%</v>
      </c>
    </row>
    <row r="62" spans="1:16" ht="14.25">
      <c r="A62" s="219" t="s">
        <v>96</v>
      </c>
      <c r="B62" s="222">
        <v>10</v>
      </c>
      <c r="C62" s="216" t="s">
        <v>18</v>
      </c>
      <c r="D62" s="229">
        <v>10000</v>
      </c>
      <c r="E62" s="216" t="s">
        <v>18</v>
      </c>
      <c r="F62" s="225" t="s">
        <v>94</v>
      </c>
      <c r="G62" s="4"/>
      <c r="H62" s="93"/>
      <c r="I62" s="50" t="s">
        <v>66</v>
      </c>
      <c r="J62" s="26">
        <f>ROUNDUP(H62/$D$62,0)*$B$62</f>
        <v>0</v>
      </c>
      <c r="K62" s="52"/>
      <c r="L62" s="48" t="str">
        <f t="shared" si="8"/>
        <v>100%</v>
      </c>
      <c r="M62" s="18"/>
      <c r="N62" s="36"/>
      <c r="O62" s="37"/>
      <c r="P62" s="47" t="str">
        <f t="shared" si="9"/>
        <v>100%</v>
      </c>
    </row>
    <row r="63" spans="1:16" ht="14.25">
      <c r="A63" s="220"/>
      <c r="B63" s="223"/>
      <c r="C63" s="217"/>
      <c r="D63" s="230"/>
      <c r="E63" s="217"/>
      <c r="F63" s="226"/>
      <c r="G63" s="4"/>
      <c r="H63" s="93"/>
      <c r="I63" s="50" t="s">
        <v>65</v>
      </c>
      <c r="J63" s="26">
        <f>ROUNDUP(H63/$D$62,0)*$B$62</f>
        <v>0</v>
      </c>
      <c r="K63" s="52"/>
      <c r="L63" s="48" t="str">
        <f t="shared" si="8"/>
        <v>100%</v>
      </c>
      <c r="M63" s="18"/>
      <c r="N63" s="36"/>
      <c r="O63" s="37"/>
      <c r="P63" s="47" t="str">
        <f t="shared" si="9"/>
        <v>100%</v>
      </c>
    </row>
    <row r="64" spans="1:16" ht="14.25">
      <c r="A64" s="220"/>
      <c r="B64" s="223"/>
      <c r="C64" s="217"/>
      <c r="D64" s="230"/>
      <c r="E64" s="217"/>
      <c r="F64" s="226"/>
      <c r="G64" s="4"/>
      <c r="H64" s="93"/>
      <c r="I64" s="50" t="s">
        <v>83</v>
      </c>
      <c r="J64" s="26">
        <f>ROUNDUP(H64/$D$62,0)*$B$62</f>
        <v>0</v>
      </c>
      <c r="K64" s="52"/>
      <c r="L64" s="48" t="str">
        <f t="shared" si="8"/>
        <v>100%</v>
      </c>
      <c r="M64" s="18"/>
      <c r="N64" s="36"/>
      <c r="O64" s="37"/>
      <c r="P64" s="47" t="str">
        <f t="shared" si="9"/>
        <v>100%</v>
      </c>
    </row>
    <row r="65" spans="1:16" ht="14.25">
      <c r="A65" s="220"/>
      <c r="B65" s="224"/>
      <c r="C65" s="217"/>
      <c r="D65" s="231"/>
      <c r="E65" s="217"/>
      <c r="F65" s="227"/>
      <c r="G65" s="4"/>
      <c r="H65" s="93"/>
      <c r="I65" s="50" t="s">
        <v>84</v>
      </c>
      <c r="J65" s="26">
        <f>ROUNDUP(H65/$D$62,0)*$B$62</f>
        <v>0</v>
      </c>
      <c r="K65" s="52"/>
      <c r="L65" s="48" t="str">
        <f t="shared" si="8"/>
        <v>100%</v>
      </c>
      <c r="M65" s="18"/>
      <c r="N65" s="36"/>
      <c r="O65" s="37"/>
      <c r="P65" s="47" t="str">
        <f t="shared" si="9"/>
        <v>100%</v>
      </c>
    </row>
    <row r="66" spans="1:16" ht="15" thickBot="1">
      <c r="A66" s="221"/>
      <c r="B66" s="79">
        <v>10</v>
      </c>
      <c r="C66" s="228"/>
      <c r="D66" s="79">
        <v>50000</v>
      </c>
      <c r="E66" s="228"/>
      <c r="F66" s="96" t="s">
        <v>95</v>
      </c>
      <c r="G66" s="4"/>
      <c r="H66" s="84"/>
      <c r="I66" s="27" t="s">
        <v>95</v>
      </c>
      <c r="J66" s="26">
        <f>ROUNDUP(H66/$D$66,0)*$B$66</f>
        <v>0</v>
      </c>
      <c r="K66" s="38"/>
      <c r="L66" s="48" t="str">
        <f t="shared" si="8"/>
        <v>100%</v>
      </c>
      <c r="M66" s="18"/>
      <c r="N66" s="36"/>
      <c r="O66" s="37"/>
      <c r="P66" s="47" t="str">
        <f t="shared" si="9"/>
        <v>100%</v>
      </c>
    </row>
    <row r="67" spans="1:16" ht="14.25" customHeight="1" thickBot="1">
      <c r="A67" s="207" t="s">
        <v>19</v>
      </c>
      <c r="B67" s="208"/>
      <c r="C67" s="208"/>
      <c r="D67" s="208"/>
      <c r="E67" s="208"/>
      <c r="F67" s="209"/>
      <c r="G67" s="4"/>
      <c r="H67" s="285"/>
      <c r="I67" s="286"/>
      <c r="J67" s="286"/>
      <c r="K67" s="286"/>
      <c r="L67" s="287"/>
      <c r="M67" s="18"/>
      <c r="N67" s="282"/>
      <c r="O67" s="283"/>
      <c r="P67" s="284"/>
    </row>
    <row r="68" spans="1:16" ht="15" customHeight="1">
      <c r="A68" s="176" t="s">
        <v>20</v>
      </c>
      <c r="B68" s="158">
        <v>2</v>
      </c>
      <c r="C68" s="160" t="s">
        <v>21</v>
      </c>
      <c r="D68" s="158">
        <v>25</v>
      </c>
      <c r="E68" s="160" t="s">
        <v>109</v>
      </c>
      <c r="F68" s="134" t="s">
        <v>22</v>
      </c>
      <c r="G68" s="4"/>
      <c r="H68" s="22"/>
      <c r="I68" s="21" t="s">
        <v>64</v>
      </c>
      <c r="J68" s="23">
        <f>ROUNDUP($H$68/$D$68,0)*$B$68</f>
        <v>0</v>
      </c>
      <c r="K68" s="54"/>
      <c r="L68" s="47" t="str">
        <f t="shared" si="5"/>
        <v>100%</v>
      </c>
      <c r="M68" s="18"/>
      <c r="N68" s="33"/>
      <c r="O68" s="34"/>
      <c r="P68" s="47" t="str">
        <f aca="true" t="shared" si="10" ref="P68:P83">IF(O68&gt;=N68,"100%",ROUND((O68/N68),2))</f>
        <v>100%</v>
      </c>
    </row>
    <row r="69" spans="1:16" ht="15" customHeight="1">
      <c r="A69" s="177"/>
      <c r="B69" s="158"/>
      <c r="C69" s="160"/>
      <c r="D69" s="158"/>
      <c r="E69" s="160"/>
      <c r="F69" s="134"/>
      <c r="G69" s="4"/>
      <c r="H69" s="25"/>
      <c r="I69" s="19" t="s">
        <v>57</v>
      </c>
      <c r="J69" s="26">
        <f>ROUNDUP($H69/$D$68,0)*$B$68</f>
        <v>0</v>
      </c>
      <c r="K69" s="35"/>
      <c r="L69" s="47" t="str">
        <f t="shared" si="5"/>
        <v>100%</v>
      </c>
      <c r="M69" s="18"/>
      <c r="N69" s="36"/>
      <c r="O69" s="37"/>
      <c r="P69" s="47" t="str">
        <f t="shared" si="10"/>
        <v>100%</v>
      </c>
    </row>
    <row r="70" spans="1:16" ht="15" customHeight="1">
      <c r="A70" s="177"/>
      <c r="B70" s="158"/>
      <c r="C70" s="160"/>
      <c r="D70" s="158"/>
      <c r="E70" s="160"/>
      <c r="F70" s="134"/>
      <c r="G70" s="4"/>
      <c r="H70" s="25"/>
      <c r="I70" s="19" t="s">
        <v>58</v>
      </c>
      <c r="J70" s="98">
        <f aca="true" t="shared" si="11" ref="J70:J75">ROUNDUP($H70/$D$68,0)*$B$68</f>
        <v>0</v>
      </c>
      <c r="K70" s="35"/>
      <c r="L70" s="47" t="str">
        <f t="shared" si="5"/>
        <v>100%</v>
      </c>
      <c r="M70" s="18"/>
      <c r="N70" s="36"/>
      <c r="O70" s="37"/>
      <c r="P70" s="47" t="str">
        <f t="shared" si="10"/>
        <v>100%</v>
      </c>
    </row>
    <row r="71" spans="1:16" ht="15" customHeight="1">
      <c r="A71" s="177"/>
      <c r="B71" s="158"/>
      <c r="C71" s="160"/>
      <c r="D71" s="158"/>
      <c r="E71" s="160"/>
      <c r="F71" s="134"/>
      <c r="G71" s="4"/>
      <c r="H71" s="25"/>
      <c r="I71" s="19" t="s">
        <v>59</v>
      </c>
      <c r="J71" s="98">
        <f t="shared" si="11"/>
        <v>0</v>
      </c>
      <c r="K71" s="35"/>
      <c r="L71" s="47" t="str">
        <f t="shared" si="5"/>
        <v>100%</v>
      </c>
      <c r="M71" s="18"/>
      <c r="N71" s="36"/>
      <c r="O71" s="37"/>
      <c r="P71" s="47" t="str">
        <f t="shared" si="10"/>
        <v>100%</v>
      </c>
    </row>
    <row r="72" spans="1:16" ht="15" customHeight="1">
      <c r="A72" s="177"/>
      <c r="B72" s="158"/>
      <c r="C72" s="160"/>
      <c r="D72" s="158"/>
      <c r="E72" s="160"/>
      <c r="F72" s="134"/>
      <c r="G72" s="4"/>
      <c r="H72" s="25"/>
      <c r="I72" s="19" t="s">
        <v>60</v>
      </c>
      <c r="J72" s="98">
        <f t="shared" si="11"/>
        <v>0</v>
      </c>
      <c r="K72" s="35"/>
      <c r="L72" s="47" t="str">
        <f t="shared" si="5"/>
        <v>100%</v>
      </c>
      <c r="M72" s="18"/>
      <c r="N72" s="36"/>
      <c r="O72" s="37"/>
      <c r="P72" s="47" t="str">
        <f t="shared" si="10"/>
        <v>100%</v>
      </c>
    </row>
    <row r="73" spans="1:16" ht="15" customHeight="1">
      <c r="A73" s="177"/>
      <c r="B73" s="158"/>
      <c r="C73" s="160"/>
      <c r="D73" s="158"/>
      <c r="E73" s="160"/>
      <c r="F73" s="134"/>
      <c r="G73" s="4"/>
      <c r="H73" s="25"/>
      <c r="I73" s="19" t="s">
        <v>61</v>
      </c>
      <c r="J73" s="98">
        <f t="shared" si="11"/>
        <v>0</v>
      </c>
      <c r="K73" s="35"/>
      <c r="L73" s="47" t="str">
        <f t="shared" si="5"/>
        <v>100%</v>
      </c>
      <c r="M73" s="18"/>
      <c r="N73" s="36"/>
      <c r="O73" s="37"/>
      <c r="P73" s="47" t="str">
        <f t="shared" si="10"/>
        <v>100%</v>
      </c>
    </row>
    <row r="74" spans="1:16" ht="15" customHeight="1">
      <c r="A74" s="177"/>
      <c r="B74" s="158"/>
      <c r="C74" s="160"/>
      <c r="D74" s="158"/>
      <c r="E74" s="160"/>
      <c r="F74" s="134"/>
      <c r="G74" s="4"/>
      <c r="H74" s="25"/>
      <c r="I74" s="19" t="s">
        <v>62</v>
      </c>
      <c r="J74" s="98">
        <f t="shared" si="11"/>
        <v>0</v>
      </c>
      <c r="K74" s="35"/>
      <c r="L74" s="47" t="str">
        <f t="shared" si="5"/>
        <v>100%</v>
      </c>
      <c r="M74" s="18"/>
      <c r="N74" s="36"/>
      <c r="O74" s="37"/>
      <c r="P74" s="47" t="str">
        <f t="shared" si="10"/>
        <v>100%</v>
      </c>
    </row>
    <row r="75" spans="1:16" ht="15" customHeight="1">
      <c r="A75" s="178"/>
      <c r="B75" s="159"/>
      <c r="C75" s="161"/>
      <c r="D75" s="159"/>
      <c r="E75" s="161"/>
      <c r="F75" s="135"/>
      <c r="G75" s="4"/>
      <c r="H75" s="25"/>
      <c r="I75" s="19" t="s">
        <v>63</v>
      </c>
      <c r="J75" s="98">
        <f>ROUNDUP($H75/$D$68,0)*$B$68</f>
        <v>0</v>
      </c>
      <c r="K75" s="35"/>
      <c r="L75" s="47" t="str">
        <f t="shared" si="5"/>
        <v>100%</v>
      </c>
      <c r="M75" s="18"/>
      <c r="N75" s="36"/>
      <c r="O75" s="37"/>
      <c r="P75" s="47" t="str">
        <f t="shared" si="10"/>
        <v>100%</v>
      </c>
    </row>
    <row r="76" spans="1:16" ht="14.25">
      <c r="A76" s="232" t="s">
        <v>23</v>
      </c>
      <c r="B76" s="233">
        <v>1</v>
      </c>
      <c r="C76" s="234" t="s">
        <v>21</v>
      </c>
      <c r="D76" s="233">
        <v>25</v>
      </c>
      <c r="E76" s="234" t="s">
        <v>109</v>
      </c>
      <c r="F76" s="235" t="s">
        <v>22</v>
      </c>
      <c r="G76" s="4"/>
      <c r="H76" s="13"/>
      <c r="I76" s="21" t="s">
        <v>64</v>
      </c>
      <c r="J76" s="24">
        <f>ROUNDUP($H76/$D$76,0)*$B$76</f>
        <v>0</v>
      </c>
      <c r="K76" s="35"/>
      <c r="L76" s="47" t="str">
        <f t="shared" si="5"/>
        <v>100%</v>
      </c>
      <c r="M76" s="18"/>
      <c r="N76" s="36"/>
      <c r="O76" s="37"/>
      <c r="P76" s="47" t="str">
        <f t="shared" si="10"/>
        <v>100%</v>
      </c>
    </row>
    <row r="77" spans="1:16" ht="14.25">
      <c r="A77" s="177"/>
      <c r="B77" s="158"/>
      <c r="C77" s="160"/>
      <c r="D77" s="158"/>
      <c r="E77" s="160"/>
      <c r="F77" s="236"/>
      <c r="G77" s="4"/>
      <c r="H77" s="25"/>
      <c r="I77" s="19" t="s">
        <v>57</v>
      </c>
      <c r="J77" s="98">
        <f aca="true" t="shared" si="12" ref="J77:J82">ROUNDUP($H77/$D$76,0)*$B$76</f>
        <v>0</v>
      </c>
      <c r="K77" s="35"/>
      <c r="L77" s="47" t="str">
        <f t="shared" si="5"/>
        <v>100%</v>
      </c>
      <c r="M77" s="18"/>
      <c r="N77" s="36"/>
      <c r="O77" s="37"/>
      <c r="P77" s="47" t="str">
        <f t="shared" si="10"/>
        <v>100%</v>
      </c>
    </row>
    <row r="78" spans="1:16" ht="14.25">
      <c r="A78" s="177"/>
      <c r="B78" s="158"/>
      <c r="C78" s="160"/>
      <c r="D78" s="158"/>
      <c r="E78" s="160"/>
      <c r="F78" s="236"/>
      <c r="G78" s="4"/>
      <c r="H78" s="25"/>
      <c r="I78" s="19" t="s">
        <v>58</v>
      </c>
      <c r="J78" s="98">
        <f t="shared" si="12"/>
        <v>0</v>
      </c>
      <c r="K78" s="35"/>
      <c r="L78" s="47" t="str">
        <f t="shared" si="5"/>
        <v>100%</v>
      </c>
      <c r="M78" s="18"/>
      <c r="N78" s="36"/>
      <c r="O78" s="37"/>
      <c r="P78" s="47" t="str">
        <f t="shared" si="10"/>
        <v>100%</v>
      </c>
    </row>
    <row r="79" spans="1:16" ht="14.25">
      <c r="A79" s="177"/>
      <c r="B79" s="158"/>
      <c r="C79" s="160"/>
      <c r="D79" s="158"/>
      <c r="E79" s="160"/>
      <c r="F79" s="236"/>
      <c r="G79" s="4"/>
      <c r="H79" s="25"/>
      <c r="I79" s="19" t="s">
        <v>59</v>
      </c>
      <c r="J79" s="98">
        <f t="shared" si="12"/>
        <v>0</v>
      </c>
      <c r="K79" s="35"/>
      <c r="L79" s="47" t="str">
        <f t="shared" si="5"/>
        <v>100%</v>
      </c>
      <c r="M79" s="18"/>
      <c r="N79" s="36"/>
      <c r="O79" s="37"/>
      <c r="P79" s="47" t="str">
        <f t="shared" si="10"/>
        <v>100%</v>
      </c>
    </row>
    <row r="80" spans="1:16" ht="14.25">
      <c r="A80" s="177"/>
      <c r="B80" s="158"/>
      <c r="C80" s="160"/>
      <c r="D80" s="158"/>
      <c r="E80" s="160"/>
      <c r="F80" s="236"/>
      <c r="G80" s="4"/>
      <c r="H80" s="25"/>
      <c r="I80" s="19" t="s">
        <v>60</v>
      </c>
      <c r="J80" s="98">
        <f t="shared" si="12"/>
        <v>0</v>
      </c>
      <c r="K80" s="35"/>
      <c r="L80" s="47" t="str">
        <f t="shared" si="5"/>
        <v>100%</v>
      </c>
      <c r="M80" s="18"/>
      <c r="N80" s="36"/>
      <c r="O80" s="37"/>
      <c r="P80" s="47" t="str">
        <f t="shared" si="10"/>
        <v>100%</v>
      </c>
    </row>
    <row r="81" spans="1:16" ht="14.25">
      <c r="A81" s="177"/>
      <c r="B81" s="158"/>
      <c r="C81" s="160"/>
      <c r="D81" s="158"/>
      <c r="E81" s="160"/>
      <c r="F81" s="236"/>
      <c r="G81" s="4"/>
      <c r="H81" s="25"/>
      <c r="I81" s="19" t="s">
        <v>61</v>
      </c>
      <c r="J81" s="98">
        <f t="shared" si="12"/>
        <v>0</v>
      </c>
      <c r="K81" s="35"/>
      <c r="L81" s="47" t="str">
        <f t="shared" si="5"/>
        <v>100%</v>
      </c>
      <c r="M81" s="18"/>
      <c r="N81" s="36"/>
      <c r="O81" s="37"/>
      <c r="P81" s="47" t="str">
        <f t="shared" si="10"/>
        <v>100%</v>
      </c>
    </row>
    <row r="82" spans="1:16" ht="14.25">
      <c r="A82" s="177"/>
      <c r="B82" s="158"/>
      <c r="C82" s="160"/>
      <c r="D82" s="158"/>
      <c r="E82" s="160"/>
      <c r="F82" s="236"/>
      <c r="G82" s="4"/>
      <c r="H82" s="25"/>
      <c r="I82" s="19" t="s">
        <v>62</v>
      </c>
      <c r="J82" s="98">
        <f t="shared" si="12"/>
        <v>0</v>
      </c>
      <c r="K82" s="35"/>
      <c r="L82" s="47" t="str">
        <f t="shared" si="5"/>
        <v>100%</v>
      </c>
      <c r="M82" s="18"/>
      <c r="N82" s="36"/>
      <c r="O82" s="37"/>
      <c r="P82" s="47" t="str">
        <f t="shared" si="10"/>
        <v>100%</v>
      </c>
    </row>
    <row r="83" spans="1:16" ht="15" thickBot="1">
      <c r="A83" s="177"/>
      <c r="B83" s="158"/>
      <c r="C83" s="160"/>
      <c r="D83" s="158"/>
      <c r="E83" s="160"/>
      <c r="F83" s="236"/>
      <c r="G83" s="4"/>
      <c r="H83" s="49"/>
      <c r="I83" s="50" t="s">
        <v>63</v>
      </c>
      <c r="J83" s="51">
        <f>ROUNDUP($H$83/$D$76,0)*$B$76</f>
        <v>0</v>
      </c>
      <c r="K83" s="52"/>
      <c r="L83" s="53" t="str">
        <f t="shared" si="5"/>
        <v>100%</v>
      </c>
      <c r="M83" s="18"/>
      <c r="N83" s="55"/>
      <c r="O83" s="56"/>
      <c r="P83" s="53" t="str">
        <f t="shared" si="10"/>
        <v>100%</v>
      </c>
    </row>
    <row r="84" spans="1:16" ht="15.75" thickBot="1">
      <c r="A84" s="172" t="s">
        <v>37</v>
      </c>
      <c r="B84" s="173"/>
      <c r="C84" s="173"/>
      <c r="D84" s="173"/>
      <c r="E84" s="173"/>
      <c r="F84" s="174"/>
      <c r="G84" s="4"/>
      <c r="H84" s="237"/>
      <c r="I84" s="238"/>
      <c r="J84" s="238"/>
      <c r="K84" s="239"/>
      <c r="L84" s="240"/>
      <c r="M84" s="18"/>
      <c r="N84" s="241"/>
      <c r="O84" s="242"/>
      <c r="P84" s="243"/>
    </row>
    <row r="85" spans="1:16" ht="14.25">
      <c r="A85" s="163" t="s">
        <v>38</v>
      </c>
      <c r="B85" s="162">
        <v>1</v>
      </c>
      <c r="C85" s="166" t="s">
        <v>39</v>
      </c>
      <c r="D85" s="162">
        <v>20</v>
      </c>
      <c r="E85" s="179" t="s">
        <v>14</v>
      </c>
      <c r="F85" s="169" t="s">
        <v>40</v>
      </c>
      <c r="G85" s="4"/>
      <c r="H85" s="71"/>
      <c r="I85" s="82" t="s">
        <v>97</v>
      </c>
      <c r="J85" s="73">
        <f>ROUNDUP(H85/$D$85,0)*$B$85</f>
        <v>0</v>
      </c>
      <c r="K85" s="32"/>
      <c r="L85" s="74" t="str">
        <f t="shared" si="5"/>
        <v>100%</v>
      </c>
      <c r="M85" s="18"/>
      <c r="N85" s="77"/>
      <c r="O85" s="78"/>
      <c r="P85" s="74" t="str">
        <f aca="true" t="shared" si="13" ref="P85:P96">IF(O85&gt;=N85,"100%",ROUND((O85/N85),2))</f>
        <v>100%</v>
      </c>
    </row>
    <row r="86" spans="1:16" ht="14.25">
      <c r="A86" s="164"/>
      <c r="B86" s="111"/>
      <c r="C86" s="167"/>
      <c r="D86" s="111"/>
      <c r="E86" s="180"/>
      <c r="F86" s="170"/>
      <c r="G86" s="4"/>
      <c r="H86" s="46"/>
      <c r="I86" s="19" t="s">
        <v>98</v>
      </c>
      <c r="J86" s="45">
        <f>ROUNDUP(H86/$D$85,0)*$B$85</f>
        <v>0</v>
      </c>
      <c r="K86" s="35"/>
      <c r="L86" s="66" t="str">
        <f t="shared" si="5"/>
        <v>100%</v>
      </c>
      <c r="M86" s="18"/>
      <c r="N86" s="36"/>
      <c r="O86" s="37"/>
      <c r="P86" s="47" t="str">
        <f t="shared" si="13"/>
        <v>100%</v>
      </c>
    </row>
    <row r="87" spans="1:16" ht="14.25">
      <c r="A87" s="164"/>
      <c r="B87" s="111"/>
      <c r="C87" s="167"/>
      <c r="D87" s="111"/>
      <c r="E87" s="180"/>
      <c r="F87" s="170"/>
      <c r="G87" s="4"/>
      <c r="H87" s="46"/>
      <c r="I87" s="19" t="s">
        <v>99</v>
      </c>
      <c r="J87" s="45">
        <f>ROUNDUP(H87/$D$85,0)*$B$85</f>
        <v>0</v>
      </c>
      <c r="K87" s="35"/>
      <c r="L87" s="66" t="str">
        <f t="shared" si="5"/>
        <v>100%</v>
      </c>
      <c r="M87" s="18"/>
      <c r="N87" s="36"/>
      <c r="O87" s="37"/>
      <c r="P87" s="47" t="str">
        <f t="shared" si="13"/>
        <v>100%</v>
      </c>
    </row>
    <row r="88" spans="1:16" ht="14.25">
      <c r="A88" s="164"/>
      <c r="B88" s="111"/>
      <c r="C88" s="167"/>
      <c r="D88" s="111"/>
      <c r="E88" s="180"/>
      <c r="F88" s="170"/>
      <c r="G88" s="4"/>
      <c r="H88" s="46"/>
      <c r="I88" s="19" t="s">
        <v>100</v>
      </c>
      <c r="J88" s="45">
        <f>ROUNDUP(H88/$D$85,0)*$B$85</f>
        <v>0</v>
      </c>
      <c r="K88" s="35"/>
      <c r="L88" s="66" t="str">
        <f t="shared" si="5"/>
        <v>100%</v>
      </c>
      <c r="M88" s="18"/>
      <c r="N88" s="36"/>
      <c r="O88" s="37"/>
      <c r="P88" s="47" t="str">
        <f t="shared" si="13"/>
        <v>100%</v>
      </c>
    </row>
    <row r="89" spans="1:16" ht="14.25">
      <c r="A89" s="164"/>
      <c r="B89" s="112"/>
      <c r="C89" s="167"/>
      <c r="D89" s="112"/>
      <c r="E89" s="181"/>
      <c r="F89" s="170"/>
      <c r="G89" s="4"/>
      <c r="H89" s="46"/>
      <c r="I89" s="19" t="s">
        <v>101</v>
      </c>
      <c r="J89" s="45">
        <f>ROUNDUP(H89/$D$85,0)*$B$85</f>
        <v>0</v>
      </c>
      <c r="K89" s="35"/>
      <c r="L89" s="66" t="str">
        <f t="shared" si="5"/>
        <v>100%</v>
      </c>
      <c r="M89" s="18"/>
      <c r="N89" s="36"/>
      <c r="O89" s="37"/>
      <c r="P89" s="66" t="str">
        <f t="shared" si="13"/>
        <v>100%</v>
      </c>
    </row>
    <row r="90" spans="1:16" ht="14.25">
      <c r="A90" s="164"/>
      <c r="B90" s="110">
        <v>1</v>
      </c>
      <c r="C90" s="167"/>
      <c r="D90" s="110">
        <v>3</v>
      </c>
      <c r="E90" s="182" t="s">
        <v>41</v>
      </c>
      <c r="F90" s="170"/>
      <c r="G90" s="4"/>
      <c r="H90" s="46"/>
      <c r="I90" s="19" t="s">
        <v>103</v>
      </c>
      <c r="J90" s="45">
        <f>ROUNDUP(H90/$D$85,0)*$B$85</f>
        <v>0</v>
      </c>
      <c r="K90" s="35"/>
      <c r="L90" s="66" t="str">
        <f t="shared" si="5"/>
        <v>100%</v>
      </c>
      <c r="M90" s="18"/>
      <c r="N90" s="36"/>
      <c r="O90" s="37"/>
      <c r="P90" s="66" t="str">
        <f t="shared" si="13"/>
        <v>100%</v>
      </c>
    </row>
    <row r="91" spans="1:16" ht="14.25">
      <c r="A91" s="164"/>
      <c r="B91" s="111"/>
      <c r="C91" s="167"/>
      <c r="D91" s="111"/>
      <c r="E91" s="180"/>
      <c r="F91" s="170"/>
      <c r="G91" s="4"/>
      <c r="H91" s="46"/>
      <c r="I91" s="19" t="s">
        <v>102</v>
      </c>
      <c r="J91" s="45">
        <f>ROUNDUP(H91/$D$85,0)*$B$85</f>
        <v>0</v>
      </c>
      <c r="K91" s="35"/>
      <c r="L91" s="66" t="str">
        <f t="shared" si="5"/>
        <v>100%</v>
      </c>
      <c r="M91" s="18"/>
      <c r="N91" s="36"/>
      <c r="O91" s="37"/>
      <c r="P91" s="66" t="str">
        <f t="shared" si="13"/>
        <v>100%</v>
      </c>
    </row>
    <row r="92" spans="1:16" ht="22.5">
      <c r="A92" s="164"/>
      <c r="B92" s="111"/>
      <c r="C92" s="167"/>
      <c r="D92" s="111"/>
      <c r="E92" s="180"/>
      <c r="F92" s="170"/>
      <c r="G92" s="4"/>
      <c r="H92" s="46"/>
      <c r="I92" s="97" t="s">
        <v>106</v>
      </c>
      <c r="J92" s="45">
        <f>ROUNDUP(H92/$D$85,0)*$B$85</f>
        <v>0</v>
      </c>
      <c r="K92" s="35"/>
      <c r="L92" s="66" t="str">
        <f t="shared" si="5"/>
        <v>100%</v>
      </c>
      <c r="M92" s="18"/>
      <c r="N92" s="36"/>
      <c r="O92" s="37"/>
      <c r="P92" s="66" t="str">
        <f t="shared" si="13"/>
        <v>100%</v>
      </c>
    </row>
    <row r="93" spans="1:16" ht="22.5">
      <c r="A93" s="164"/>
      <c r="B93" s="111"/>
      <c r="C93" s="167"/>
      <c r="D93" s="111"/>
      <c r="E93" s="180"/>
      <c r="F93" s="170"/>
      <c r="G93" s="4"/>
      <c r="H93" s="46"/>
      <c r="I93" s="97" t="s">
        <v>105</v>
      </c>
      <c r="J93" s="45">
        <f>ROUNDUP(H93/$D$85,0)*$B$85</f>
        <v>0</v>
      </c>
      <c r="K93" s="35"/>
      <c r="L93" s="66" t="str">
        <f t="shared" si="5"/>
        <v>100%</v>
      </c>
      <c r="M93" s="18"/>
      <c r="N93" s="36"/>
      <c r="O93" s="37"/>
      <c r="P93" s="66" t="str">
        <f t="shared" si="13"/>
        <v>100%</v>
      </c>
    </row>
    <row r="94" spans="1:16" ht="22.5">
      <c r="A94" s="165"/>
      <c r="B94" s="112"/>
      <c r="C94" s="168"/>
      <c r="D94" s="112"/>
      <c r="E94" s="181"/>
      <c r="F94" s="171"/>
      <c r="G94" s="4"/>
      <c r="H94" s="46"/>
      <c r="I94" s="97" t="s">
        <v>104</v>
      </c>
      <c r="J94" s="45">
        <f>ROUNDUP(H94/$D$85,0)*$B$85</f>
        <v>0</v>
      </c>
      <c r="K94" s="35"/>
      <c r="L94" s="66" t="str">
        <f t="shared" si="5"/>
        <v>100%</v>
      </c>
      <c r="M94" s="18"/>
      <c r="N94" s="36"/>
      <c r="O94" s="37"/>
      <c r="P94" s="66" t="str">
        <f t="shared" si="13"/>
        <v>100%</v>
      </c>
    </row>
    <row r="95" spans="1:16" ht="14.25">
      <c r="A95" s="138" t="s">
        <v>42</v>
      </c>
      <c r="B95" s="14">
        <v>1</v>
      </c>
      <c r="C95" s="140" t="s">
        <v>43</v>
      </c>
      <c r="D95" s="14">
        <v>60</v>
      </c>
      <c r="E95" s="15" t="s">
        <v>14</v>
      </c>
      <c r="F95" s="142" t="s">
        <v>44</v>
      </c>
      <c r="G95" s="4"/>
      <c r="H95" s="46"/>
      <c r="I95" s="20" t="s">
        <v>100</v>
      </c>
      <c r="J95" s="45">
        <f>ROUNDUP($H$95/D95,0)*$B$95</f>
        <v>0</v>
      </c>
      <c r="K95" s="35"/>
      <c r="L95" s="66" t="str">
        <f t="shared" si="5"/>
        <v>100%</v>
      </c>
      <c r="M95" s="18"/>
      <c r="N95" s="36"/>
      <c r="O95" s="37"/>
      <c r="P95" s="47" t="str">
        <f t="shared" si="13"/>
        <v>100%</v>
      </c>
    </row>
    <row r="96" spans="1:16" ht="36.75" thickBot="1">
      <c r="A96" s="139"/>
      <c r="B96" s="80">
        <v>1</v>
      </c>
      <c r="C96" s="141"/>
      <c r="D96" s="80">
        <v>1</v>
      </c>
      <c r="E96" s="81" t="s">
        <v>45</v>
      </c>
      <c r="F96" s="143"/>
      <c r="G96" s="4"/>
      <c r="H96" s="16"/>
      <c r="I96" s="83" t="s">
        <v>101</v>
      </c>
      <c r="J96" s="28">
        <f>ROUNDUP($H$96/D95,0)*$B$95</f>
        <v>0</v>
      </c>
      <c r="K96" s="38"/>
      <c r="L96" s="76" t="str">
        <f t="shared" si="5"/>
        <v>100%</v>
      </c>
      <c r="M96" s="18"/>
      <c r="N96" s="39"/>
      <c r="O96" s="40"/>
      <c r="P96" s="76" t="str">
        <f t="shared" si="13"/>
        <v>100%</v>
      </c>
    </row>
    <row r="97" ht="13.5" thickBot="1"/>
    <row r="98" spans="1:16" ht="13.5" customHeight="1">
      <c r="A98" s="41" t="s">
        <v>0</v>
      </c>
      <c r="B98" s="42"/>
      <c r="C98" s="42"/>
      <c r="D98" s="42"/>
      <c r="E98" s="42"/>
      <c r="F98" s="43"/>
      <c r="G98" s="44"/>
      <c r="H98" s="113"/>
      <c r="I98" s="114"/>
      <c r="J98" s="114"/>
      <c r="K98" s="114"/>
      <c r="L98" s="114"/>
      <c r="M98" s="114"/>
      <c r="N98" s="114"/>
      <c r="O98" s="114"/>
      <c r="P98" s="115"/>
    </row>
    <row r="99" spans="1:16" ht="12.75">
      <c r="A99" s="125"/>
      <c r="B99" s="126"/>
      <c r="C99" s="126"/>
      <c r="D99" s="126"/>
      <c r="E99" s="126"/>
      <c r="F99" s="127"/>
      <c r="G99" s="29"/>
      <c r="H99" s="116"/>
      <c r="I99" s="117"/>
      <c r="J99" s="117"/>
      <c r="K99" s="117"/>
      <c r="L99" s="117"/>
      <c r="M99" s="117"/>
      <c r="N99" s="117"/>
      <c r="O99" s="117"/>
      <c r="P99" s="118"/>
    </row>
    <row r="100" spans="1:16" ht="12.75">
      <c r="A100" s="125"/>
      <c r="B100" s="126"/>
      <c r="C100" s="126"/>
      <c r="D100" s="126"/>
      <c r="E100" s="126"/>
      <c r="F100" s="127"/>
      <c r="G100" s="18"/>
      <c r="H100" s="116"/>
      <c r="I100" s="117"/>
      <c r="J100" s="117"/>
      <c r="K100" s="117"/>
      <c r="L100" s="117"/>
      <c r="M100" s="117"/>
      <c r="N100" s="117"/>
      <c r="O100" s="117"/>
      <c r="P100" s="118"/>
    </row>
    <row r="101" spans="1:16" ht="12.75">
      <c r="A101" s="125"/>
      <c r="B101" s="126"/>
      <c r="C101" s="126"/>
      <c r="D101" s="126"/>
      <c r="E101" s="126"/>
      <c r="F101" s="127"/>
      <c r="G101" s="18"/>
      <c r="H101" s="116"/>
      <c r="I101" s="117"/>
      <c r="J101" s="117"/>
      <c r="K101" s="117"/>
      <c r="L101" s="117"/>
      <c r="M101" s="117"/>
      <c r="N101" s="117"/>
      <c r="O101" s="117"/>
      <c r="P101" s="118"/>
    </row>
    <row r="102" spans="1:16" ht="12.75">
      <c r="A102" s="125"/>
      <c r="B102" s="126"/>
      <c r="C102" s="126"/>
      <c r="D102" s="126"/>
      <c r="E102" s="126"/>
      <c r="F102" s="127"/>
      <c r="G102" s="18"/>
      <c r="H102" s="119"/>
      <c r="I102" s="120"/>
      <c r="J102" s="120"/>
      <c r="K102" s="120"/>
      <c r="L102" s="120"/>
      <c r="M102" s="120"/>
      <c r="N102" s="120"/>
      <c r="O102" s="120"/>
      <c r="P102" s="121"/>
    </row>
    <row r="103" spans="1:16" ht="12.75" customHeight="1">
      <c r="A103" s="125"/>
      <c r="B103" s="126"/>
      <c r="C103" s="126"/>
      <c r="D103" s="126"/>
      <c r="E103" s="126"/>
      <c r="F103" s="127"/>
      <c r="G103" s="18"/>
      <c r="H103" s="128" t="s">
        <v>67</v>
      </c>
      <c r="I103" s="129"/>
      <c r="J103" s="129"/>
      <c r="K103" s="129"/>
      <c r="L103" s="129"/>
      <c r="M103" s="129"/>
      <c r="N103" s="129"/>
      <c r="O103" s="129"/>
      <c r="P103" s="130"/>
    </row>
    <row r="104" spans="1:16" ht="12.75" customHeight="1" thickBot="1">
      <c r="A104" s="122" t="s">
        <v>56</v>
      </c>
      <c r="B104" s="123"/>
      <c r="C104" s="123"/>
      <c r="D104" s="123"/>
      <c r="E104" s="123"/>
      <c r="F104" s="124"/>
      <c r="G104" s="18"/>
      <c r="H104" s="131"/>
      <c r="I104" s="132"/>
      <c r="J104" s="132"/>
      <c r="K104" s="132"/>
      <c r="L104" s="132"/>
      <c r="M104" s="132"/>
      <c r="N104" s="132"/>
      <c r="O104" s="132"/>
      <c r="P104" s="133"/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154">
    <mergeCell ref="F57:F60"/>
    <mergeCell ref="A52:A56"/>
    <mergeCell ref="B52:B56"/>
    <mergeCell ref="C52:C56"/>
    <mergeCell ref="E52:E56"/>
    <mergeCell ref="A57:A61"/>
    <mergeCell ref="B57:B61"/>
    <mergeCell ref="N67:P67"/>
    <mergeCell ref="H67:L67"/>
    <mergeCell ref="D52:D55"/>
    <mergeCell ref="F52:F55"/>
    <mergeCell ref="C57:C61"/>
    <mergeCell ref="D18:D24"/>
    <mergeCell ref="E18:E24"/>
    <mergeCell ref="F18:F24"/>
    <mergeCell ref="A41:F41"/>
    <mergeCell ref="H41:L41"/>
    <mergeCell ref="N41:P41"/>
    <mergeCell ref="P25:P26"/>
    <mergeCell ref="P27:P28"/>
    <mergeCell ref="P29:P30"/>
    <mergeCell ref="P31:P32"/>
    <mergeCell ref="P33:P34"/>
    <mergeCell ref="P35:P36"/>
    <mergeCell ref="N31:N32"/>
    <mergeCell ref="O31:O32"/>
    <mergeCell ref="N33:N34"/>
    <mergeCell ref="O33:O34"/>
    <mergeCell ref="N35:N36"/>
    <mergeCell ref="O35:O36"/>
    <mergeCell ref="N25:N26"/>
    <mergeCell ref="O25:O26"/>
    <mergeCell ref="N27:N28"/>
    <mergeCell ref="O27:O28"/>
    <mergeCell ref="N29:N30"/>
    <mergeCell ref="O29:O30"/>
    <mergeCell ref="B31:B36"/>
    <mergeCell ref="C31:C36"/>
    <mergeCell ref="D25:D36"/>
    <mergeCell ref="E25:E36"/>
    <mergeCell ref="F25:F30"/>
    <mergeCell ref="F31:F36"/>
    <mergeCell ref="B25:B30"/>
    <mergeCell ref="C25:C30"/>
    <mergeCell ref="J33:J34"/>
    <mergeCell ref="K33:K34"/>
    <mergeCell ref="L33:L34"/>
    <mergeCell ref="K35:K36"/>
    <mergeCell ref="L35:L36"/>
    <mergeCell ref="I35:I36"/>
    <mergeCell ref="L27:L28"/>
    <mergeCell ref="L29:L30"/>
    <mergeCell ref="L31:L32"/>
    <mergeCell ref="K27:K28"/>
    <mergeCell ref="K29:K30"/>
    <mergeCell ref="K31:K32"/>
    <mergeCell ref="A25:A40"/>
    <mergeCell ref="I27:I28"/>
    <mergeCell ref="J27:J28"/>
    <mergeCell ref="I29:I30"/>
    <mergeCell ref="J29:J30"/>
    <mergeCell ref="I31:I32"/>
    <mergeCell ref="J31:J32"/>
    <mergeCell ref="H27:H28"/>
    <mergeCell ref="H33:H34"/>
    <mergeCell ref="I33:I34"/>
    <mergeCell ref="N12:P12"/>
    <mergeCell ref="B37:B40"/>
    <mergeCell ref="C37:C40"/>
    <mergeCell ref="D37:D40"/>
    <mergeCell ref="E37:E40"/>
    <mergeCell ref="F37:F40"/>
    <mergeCell ref="H29:H30"/>
    <mergeCell ref="H31:H32"/>
    <mergeCell ref="K25:K26"/>
    <mergeCell ref="L25:L26"/>
    <mergeCell ref="E76:E83"/>
    <mergeCell ref="F76:F83"/>
    <mergeCell ref="H84:L84"/>
    <mergeCell ref="N84:P84"/>
    <mergeCell ref="A13:A17"/>
    <mergeCell ref="B13:B17"/>
    <mergeCell ref="C13:C17"/>
    <mergeCell ref="D13:D17"/>
    <mergeCell ref="E13:E17"/>
    <mergeCell ref="F13:F17"/>
    <mergeCell ref="H51:L51"/>
    <mergeCell ref="N51:P51"/>
    <mergeCell ref="E57:E61"/>
    <mergeCell ref="A62:A66"/>
    <mergeCell ref="B62:B65"/>
    <mergeCell ref="F62:F65"/>
    <mergeCell ref="E62:E66"/>
    <mergeCell ref="D62:D65"/>
    <mergeCell ref="C62:C66"/>
    <mergeCell ref="D57:D60"/>
    <mergeCell ref="J35:J36"/>
    <mergeCell ref="A1:M1"/>
    <mergeCell ref="A2:M2"/>
    <mergeCell ref="A3:M3"/>
    <mergeCell ref="A12:F12"/>
    <mergeCell ref="H12:L12"/>
    <mergeCell ref="B18:B24"/>
    <mergeCell ref="C18:C24"/>
    <mergeCell ref="A18:A24"/>
    <mergeCell ref="H25:H26"/>
    <mergeCell ref="H35:H36"/>
    <mergeCell ref="A68:A75"/>
    <mergeCell ref="E85:E89"/>
    <mergeCell ref="D90:D94"/>
    <mergeCell ref="E90:E94"/>
    <mergeCell ref="B85:B89"/>
    <mergeCell ref="D68:D75"/>
    <mergeCell ref="E68:E75"/>
    <mergeCell ref="A51:F51"/>
    <mergeCell ref="A67:F67"/>
    <mergeCell ref="C68:C75"/>
    <mergeCell ref="D85:D89"/>
    <mergeCell ref="A85:A94"/>
    <mergeCell ref="C85:C94"/>
    <mergeCell ref="F85:F94"/>
    <mergeCell ref="A84:F84"/>
    <mergeCell ref="A76:A83"/>
    <mergeCell ref="B76:B83"/>
    <mergeCell ref="C76:C83"/>
    <mergeCell ref="D76:D83"/>
    <mergeCell ref="N1:P1"/>
    <mergeCell ref="N2:P2"/>
    <mergeCell ref="N3:P3"/>
    <mergeCell ref="N4:P4"/>
    <mergeCell ref="N5:P5"/>
    <mergeCell ref="H11:I11"/>
    <mergeCell ref="A4:M4"/>
    <mergeCell ref="A5:M5"/>
    <mergeCell ref="B90:B94"/>
    <mergeCell ref="H98:P102"/>
    <mergeCell ref="A104:F104"/>
    <mergeCell ref="A99:F103"/>
    <mergeCell ref="H103:P104"/>
    <mergeCell ref="F68:F75"/>
    <mergeCell ref="A95:A96"/>
    <mergeCell ref="C95:C96"/>
    <mergeCell ref="F95:F96"/>
    <mergeCell ref="B68:B75"/>
    <mergeCell ref="A7:B7"/>
    <mergeCell ref="C7:P7"/>
    <mergeCell ref="A8:B8"/>
    <mergeCell ref="C8:P8"/>
    <mergeCell ref="A9:B9"/>
    <mergeCell ref="I25:I26"/>
    <mergeCell ref="C9:P9"/>
    <mergeCell ref="B11:C11"/>
    <mergeCell ref="D11:E11"/>
    <mergeCell ref="J25:J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4"/>
  <headerFooter>
    <oddFooter>&amp;R&amp;8Página &amp;P de &amp;N</oddFooter>
  </headerFooter>
  <rowBreaks count="2" manualBreakCount="2">
    <brk id="50" max="15" man="1"/>
    <brk id="83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de Intensidades y Resultados de Laboratorio</dc:title>
  <dc:subject>Manual de Procesos y Procedimientos de la DGOP</dc:subject>
  <dc:creator>DGOP</dc:creator>
  <cp:keywords>FO-DGOP/DSU-25</cp:keywords>
  <dc:description>Rev. 02
P.a.D. 02/05/19</dc:description>
  <cp:lastModifiedBy>Nahat Deyanira Delgado Jauregui</cp:lastModifiedBy>
  <cp:lastPrinted>2019-02-07T20:12:35Z</cp:lastPrinted>
  <dcterms:created xsi:type="dcterms:W3CDTF">2006-06-30T14:54:55Z</dcterms:created>
  <dcterms:modified xsi:type="dcterms:W3CDTF">2019-03-28T15:45:39Z</dcterms:modified>
  <cp:category>Formato</cp:category>
  <cp:version/>
  <cp:contentType/>
  <cp:contentStatus/>
</cp:coreProperties>
</file>